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EA4383C-E2FB-407F-9CB4-83ADF40DAF92}"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77" i="1" l="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6"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7" i="7"/>
  <c r="E7" i="7"/>
  <c r="F7" i="7"/>
  <c r="G7" i="7"/>
  <c r="H7" i="7"/>
  <c r="I7" i="7"/>
  <c r="J7" i="7"/>
  <c r="D16" i="7"/>
  <c r="E16" i="7"/>
  <c r="F16" i="7"/>
  <c r="G16" i="7"/>
  <c r="H16" i="7"/>
  <c r="I16" i="7"/>
  <c r="J16" i="7"/>
  <c r="K16" i="7"/>
  <c r="D15" i="7"/>
  <c r="E15" i="7"/>
  <c r="F15" i="7"/>
  <c r="G15" i="7"/>
  <c r="H15" i="7"/>
  <c r="I15"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8" i="2"/>
  <c r="AU2" i="2"/>
  <c r="AU12" i="2"/>
  <c r="AU4" i="2"/>
  <c r="AU15" i="2"/>
  <c r="AU19" i="2"/>
  <c r="AU28" i="2"/>
  <c r="AU11" i="2"/>
  <c r="AU17" i="2"/>
  <c r="AU14" i="2"/>
  <c r="AU5" i="2"/>
  <c r="AU16" i="2"/>
  <c r="AU25" i="2"/>
  <c r="AU21" i="2"/>
  <c r="AU31" i="2"/>
  <c r="AU20" i="2"/>
  <c r="AU24" i="2"/>
  <c r="AU7" i="2"/>
  <c r="AU26" i="2"/>
  <c r="AU6" i="2"/>
  <c r="AU10" i="2"/>
  <c r="AU3" i="2"/>
  <c r="AU30" i="2"/>
  <c r="AU13" i="2"/>
  <c r="AU9" i="2"/>
  <c r="AU27" i="2"/>
  <c r="AU22" i="2"/>
  <c r="AU23" i="2"/>
  <c r="AU32" i="2"/>
  <c r="AU29" i="2"/>
  <c r="AU33" i="2"/>
  <c r="AU8" i="2"/>
  <c r="AQ18" i="2"/>
  <c r="AQ2" i="2"/>
  <c r="AQ12" i="2"/>
  <c r="AQ4" i="2"/>
  <c r="AQ15" i="2"/>
  <c r="AQ19" i="2"/>
  <c r="AQ28" i="2"/>
  <c r="AQ11" i="2"/>
  <c r="AQ17" i="2"/>
  <c r="AQ14" i="2"/>
  <c r="AQ5" i="2"/>
  <c r="AQ16" i="2"/>
  <c r="AQ25" i="2"/>
  <c r="AQ21" i="2"/>
  <c r="AQ31" i="2"/>
  <c r="AQ20" i="2"/>
  <c r="AQ24" i="2"/>
  <c r="AQ7" i="2"/>
  <c r="AQ26" i="2"/>
  <c r="AQ6" i="2"/>
  <c r="AQ10" i="2"/>
  <c r="AQ3" i="2"/>
  <c r="AQ30" i="2"/>
  <c r="AQ13" i="2"/>
  <c r="AQ9" i="2"/>
  <c r="AQ27" i="2"/>
  <c r="AQ22" i="2"/>
  <c r="AQ23" i="2"/>
  <c r="AQ32" i="2"/>
  <c r="AQ29" i="2"/>
  <c r="AQ33" i="2"/>
  <c r="AQ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5" i="2"/>
  <c r="AS15" i="2"/>
  <c r="AV15" i="2"/>
  <c r="AW15" i="2"/>
  <c r="AR21" i="2"/>
  <c r="AS21" i="2"/>
  <c r="AV21" i="2"/>
  <c r="AW21" i="2"/>
  <c r="AR5" i="2"/>
  <c r="AS5" i="2"/>
  <c r="AV5" i="2"/>
  <c r="AW5" i="2"/>
  <c r="AR30" i="2"/>
  <c r="AS30" i="2"/>
  <c r="AV30" i="2"/>
  <c r="AW30" i="2"/>
  <c r="AR12" i="2"/>
  <c r="AS12" i="2"/>
  <c r="AV12" i="2"/>
  <c r="AW12" i="2"/>
  <c r="AR28" i="2"/>
  <c r="AS28" i="2"/>
  <c r="AV28" i="2"/>
  <c r="AW28" i="2"/>
  <c r="AR16" i="2"/>
  <c r="AS16" i="2"/>
  <c r="AV16" i="2"/>
  <c r="AW16" i="2"/>
  <c r="AR13" i="2"/>
  <c r="AS13" i="2"/>
  <c r="AV13" i="2"/>
  <c r="AW13" i="2"/>
  <c r="AR26" i="2"/>
  <c r="AS26" i="2"/>
  <c r="AV26" i="2"/>
  <c r="AW26" i="2"/>
  <c r="AR18" i="2"/>
  <c r="AS18" i="2"/>
  <c r="AV18" i="2"/>
  <c r="AW18" i="2"/>
  <c r="AR4" i="2"/>
  <c r="AS4" i="2"/>
  <c r="AV4" i="2"/>
  <c r="AW4" i="2"/>
  <c r="AR7" i="2"/>
  <c r="AS7" i="2"/>
  <c r="AV7" i="2"/>
  <c r="AW7" i="2"/>
  <c r="AR3" i="2"/>
  <c r="AS3" i="2"/>
  <c r="AV3" i="2"/>
  <c r="AW3" i="2"/>
  <c r="AR32" i="2"/>
  <c r="AS32" i="2"/>
  <c r="AV32" i="2"/>
  <c r="AW32" i="2"/>
  <c r="AR6" i="2"/>
  <c r="AS6" i="2"/>
  <c r="AV6" i="2"/>
  <c r="AW6" i="2"/>
  <c r="AR33" i="2"/>
  <c r="AS33" i="2"/>
  <c r="AV33" i="2"/>
  <c r="AW33" i="2"/>
  <c r="AR20" i="2"/>
  <c r="AS20" i="2"/>
  <c r="AV20" i="2"/>
  <c r="AW20" i="2"/>
  <c r="AR11" i="2"/>
  <c r="AS11" i="2"/>
  <c r="AV11" i="2"/>
  <c r="AW11" i="2"/>
  <c r="AR22" i="2"/>
  <c r="AS22" i="2"/>
  <c r="AV22" i="2"/>
  <c r="AW22" i="2"/>
  <c r="AR24" i="2"/>
  <c r="AS24" i="2"/>
  <c r="AV24" i="2"/>
  <c r="AW24" i="2"/>
  <c r="AR25" i="2"/>
  <c r="AS25" i="2"/>
  <c r="AV25" i="2"/>
  <c r="AW25" i="2"/>
  <c r="AR27" i="2"/>
  <c r="AS27" i="2"/>
  <c r="AV27" i="2"/>
  <c r="AW27" i="2"/>
  <c r="AR29" i="2"/>
  <c r="AS29" i="2"/>
  <c r="AV29" i="2"/>
  <c r="AW29" i="2"/>
  <c r="AR23" i="2"/>
  <c r="AS23" i="2"/>
  <c r="AV23" i="2"/>
  <c r="AW23" i="2"/>
  <c r="AR17" i="2"/>
  <c r="AS17" i="2"/>
  <c r="AV17" i="2"/>
  <c r="AW17" i="2"/>
  <c r="AR10" i="2"/>
  <c r="AS10" i="2"/>
  <c r="AV10" i="2"/>
  <c r="AW10" i="2"/>
  <c r="AR19" i="2"/>
  <c r="AS19" i="2"/>
  <c r="AV19" i="2"/>
  <c r="AW19" i="2"/>
  <c r="AR14" i="2"/>
  <c r="AS14" i="2"/>
  <c r="AV14" i="2"/>
  <c r="AW14" i="2"/>
  <c r="AR9" i="2"/>
  <c r="AS9" i="2"/>
  <c r="AV9" i="2"/>
  <c r="AW9" i="2"/>
  <c r="AR2" i="2"/>
  <c r="AS2" i="2"/>
  <c r="AV2" i="2"/>
  <c r="AW2" i="2"/>
  <c r="AR8" i="2"/>
  <c r="AS8" i="2"/>
  <c r="AV8" i="2"/>
  <c r="AW8" i="2"/>
  <c r="AW31" i="2"/>
  <c r="AV31" i="2"/>
  <c r="AS31" i="2"/>
  <c r="AR3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45" i="1"/>
  <c r="O246" i="1"/>
  <c r="O247" i="1"/>
  <c r="O249" i="1"/>
  <c r="O248" i="1"/>
  <c r="O250" i="1"/>
  <c r="O251" i="1"/>
  <c r="O252" i="1"/>
  <c r="O253" i="1"/>
  <c r="O254" i="1"/>
  <c r="O255"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O199" i="1" s="1"/>
  <c r="H200" i="1"/>
  <c r="H201" i="1"/>
  <c r="H202" i="1"/>
  <c r="H203" i="1"/>
  <c r="O203" i="1" s="1"/>
  <c r="H204" i="1"/>
  <c r="H205" i="1"/>
  <c r="O205" i="1" s="1"/>
  <c r="H206" i="1"/>
  <c r="H207" i="1"/>
  <c r="H208" i="1"/>
  <c r="O208" i="1" s="1"/>
  <c r="H209" i="1"/>
  <c r="O209" i="1" s="1"/>
  <c r="H210" i="1"/>
  <c r="H211" i="1"/>
  <c r="O211" i="1" s="1"/>
  <c r="H213" i="1"/>
  <c r="H214" i="1"/>
  <c r="H215" i="1"/>
  <c r="O215" i="1" s="1"/>
  <c r="H216" i="1"/>
  <c r="O216" i="1" s="1"/>
  <c r="H212" i="1"/>
  <c r="H217" i="1"/>
  <c r="O217" i="1" s="1"/>
  <c r="H218" i="1"/>
  <c r="H219" i="1"/>
  <c r="H220" i="1"/>
  <c r="H221" i="1"/>
  <c r="O221" i="1" s="1"/>
  <c r="H222" i="1"/>
  <c r="H223" i="1"/>
  <c r="O223" i="1" s="1"/>
  <c r="H224" i="1"/>
  <c r="H225" i="1"/>
  <c r="H226" i="1"/>
  <c r="O226" i="1" s="1"/>
  <c r="H227" i="1"/>
  <c r="O227" i="1" s="1"/>
  <c r="H228" i="1"/>
  <c r="H229" i="1"/>
  <c r="O229" i="1" s="1"/>
  <c r="H230" i="1"/>
  <c r="H231" i="1"/>
  <c r="H232" i="1"/>
  <c r="O232" i="1" s="1"/>
  <c r="H233" i="1"/>
  <c r="O233" i="1" s="1"/>
  <c r="H234" i="1"/>
  <c r="H235" i="1"/>
  <c r="O235" i="1" s="1"/>
  <c r="H236" i="1"/>
  <c r="H237" i="1"/>
  <c r="H238" i="1"/>
  <c r="O238" i="1" s="1"/>
  <c r="H239" i="1"/>
  <c r="H240" i="1"/>
  <c r="H241" i="1"/>
  <c r="H242" i="1"/>
  <c r="O242" i="1" s="1"/>
  <c r="H243" i="1"/>
  <c r="O243" i="1" s="1"/>
  <c r="H244" i="1"/>
  <c r="O244" i="1" s="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20" i="1" l="1"/>
  <c r="AC999" i="1"/>
  <c r="O54" i="1"/>
  <c r="O48" i="1"/>
  <c r="AD48" i="1" s="1"/>
  <c r="O234" i="1"/>
  <c r="AD234" i="1" s="1"/>
  <c r="O228" i="1"/>
  <c r="O222" i="1"/>
  <c r="O212" i="1"/>
  <c r="O204" i="1"/>
  <c r="O198" i="1"/>
  <c r="AD198" i="1" s="1"/>
  <c r="O192" i="1"/>
  <c r="AD192" i="1" s="1"/>
  <c r="O186" i="1"/>
  <c r="O180" i="1"/>
  <c r="O174" i="1"/>
  <c r="O168" i="1"/>
  <c r="AC168" i="1" s="1"/>
  <c r="O156" i="1"/>
  <c r="AD156" i="1" s="1"/>
  <c r="O150" i="1"/>
  <c r="AD150" i="1" s="1"/>
  <c r="O143" i="1"/>
  <c r="O138" i="1"/>
  <c r="O132" i="1"/>
  <c r="O126" i="1"/>
  <c r="O120" i="1"/>
  <c r="AD120" i="1" s="1"/>
  <c r="O102" i="1"/>
  <c r="AD102" i="1" s="1"/>
  <c r="O96" i="1"/>
  <c r="O84" i="1"/>
  <c r="O78" i="1"/>
  <c r="O53" i="1"/>
  <c r="O37" i="1"/>
  <c r="AD37" i="1" s="1"/>
  <c r="O240" i="1"/>
  <c r="AD240" i="1" s="1"/>
  <c r="O237" i="1"/>
  <c r="O231" i="1"/>
  <c r="AD231" i="1" s="1"/>
  <c r="O225" i="1"/>
  <c r="AC225" i="1" s="1"/>
  <c r="O219" i="1"/>
  <c r="AD219" i="1" s="1"/>
  <c r="O214" i="1"/>
  <c r="AD214" i="1" s="1"/>
  <c r="O207" i="1"/>
  <c r="AD207" i="1" s="1"/>
  <c r="O201" i="1"/>
  <c r="O195" i="1"/>
  <c r="O189" i="1"/>
  <c r="O177" i="1"/>
  <c r="O171" i="1"/>
  <c r="AC171" i="1" s="1"/>
  <c r="O165" i="1"/>
  <c r="AD165" i="1" s="1"/>
  <c r="O159" i="1"/>
  <c r="AD159" i="1" s="1"/>
  <c r="O154" i="1"/>
  <c r="O147" i="1"/>
  <c r="O141" i="1"/>
  <c r="O129" i="1"/>
  <c r="O123" i="1"/>
  <c r="AC123" i="1" s="1"/>
  <c r="O117" i="1"/>
  <c r="AC117" i="1" s="1"/>
  <c r="O93" i="1"/>
  <c r="O81" i="1"/>
  <c r="O65" i="1"/>
  <c r="O239" i="1"/>
  <c r="AC239" i="1" s="1"/>
  <c r="O236" i="1"/>
  <c r="AD236" i="1" s="1"/>
  <c r="O230" i="1"/>
  <c r="O224" i="1"/>
  <c r="O218" i="1"/>
  <c r="O213" i="1"/>
  <c r="AD213" i="1" s="1"/>
  <c r="O206" i="1"/>
  <c r="O200" i="1"/>
  <c r="AD200" i="1" s="1"/>
  <c r="O188" i="1"/>
  <c r="O182" i="1"/>
  <c r="O176" i="1"/>
  <c r="O170" i="1"/>
  <c r="AD170" i="1" s="1"/>
  <c r="O164" i="1"/>
  <c r="AC164" i="1" s="1"/>
  <c r="O158" i="1"/>
  <c r="AD158" i="1" s="1"/>
  <c r="O152" i="1"/>
  <c r="O140" i="1"/>
  <c r="O134" i="1"/>
  <c r="O128" i="1"/>
  <c r="O122" i="1"/>
  <c r="AD122" i="1" s="1"/>
  <c r="O110" i="1"/>
  <c r="AD110" i="1" s="1"/>
  <c r="O86" i="1"/>
  <c r="O80" i="1"/>
  <c r="O69" i="1"/>
  <c r="O49" i="1"/>
  <c r="O241" i="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80"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4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143" i="1"/>
  <c r="AD128" i="1"/>
  <c r="AD96"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228"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41"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41" i="1"/>
  <c r="AD204" i="1"/>
  <c r="AD188"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86"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82"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47"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82" i="1"/>
  <c r="AC176"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141"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14" i="1"/>
  <c r="AC1309" i="1"/>
  <c r="AC1291" i="1"/>
  <c r="AC1273" i="1"/>
  <c r="AC1254" i="1"/>
  <c r="AC1237" i="1"/>
  <c r="AC1219" i="1"/>
  <c r="AC1201" i="1"/>
  <c r="AC1171" i="1"/>
  <c r="AC1135" i="1"/>
  <c r="AC1099" i="1"/>
  <c r="AC1063" i="1"/>
  <c r="AC1023" i="1"/>
  <c r="AC920" i="1"/>
  <c r="AC812" i="1"/>
  <c r="AC704" i="1"/>
  <c r="AC596" i="1"/>
  <c r="AC488" i="1"/>
  <c r="AC380" i="1"/>
  <c r="AC177" i="1"/>
  <c r="AC14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80"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40"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8"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22" i="2"/>
  <c r="D18" i="2"/>
  <c r="D33" i="2"/>
  <c r="AT7" i="4"/>
  <c r="D21" i="2"/>
  <c r="D30" i="2"/>
  <c r="D26" i="2"/>
  <c r="BL15" i="4"/>
  <c r="D6" i="2"/>
  <c r="D10" i="2"/>
  <c r="D12" i="2"/>
  <c r="D27" i="2"/>
  <c r="D23" i="2"/>
  <c r="S56" i="1"/>
  <c r="R29"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7" i="2"/>
  <c r="D2" i="2"/>
  <c r="S22" i="1"/>
  <c r="Q17" i="2" s="1"/>
  <c r="S16" i="1"/>
  <c r="S25" i="2" s="1"/>
  <c r="S10" i="1"/>
  <c r="R2" i="2" s="1"/>
  <c r="S31" i="1"/>
  <c r="S5" i="2" s="1"/>
  <c r="C12" i="4"/>
  <c r="C32" i="4"/>
  <c r="BL11" i="4"/>
  <c r="D47" i="4"/>
  <c r="BD61" i="4"/>
  <c r="D21" i="4"/>
  <c r="BN55" i="4"/>
  <c r="BM52" i="4"/>
  <c r="BN35" i="4"/>
  <c r="F47" i="4"/>
  <c r="AZ55" i="4"/>
  <c r="E44" i="4"/>
  <c r="C46" i="4"/>
  <c r="BA18" i="4"/>
  <c r="C38" i="4"/>
  <c r="F19" i="4"/>
  <c r="D29" i="2"/>
  <c r="D11" i="2"/>
  <c r="BN61" i="4"/>
  <c r="C50" i="4"/>
  <c r="D4" i="2"/>
  <c r="S15" i="1"/>
  <c r="R4" i="2" s="1"/>
  <c r="S9" i="1"/>
  <c r="S11" i="2" s="1"/>
  <c r="S30" i="1"/>
  <c r="AO30" i="4"/>
  <c r="BK56" i="4"/>
  <c r="E60" i="4"/>
  <c r="AA38" i="4"/>
  <c r="BG30" i="4"/>
  <c r="F21" i="4"/>
  <c r="F45" i="4"/>
  <c r="BN37" i="4"/>
  <c r="BK30" i="4"/>
  <c r="F57" i="4"/>
  <c r="BH39" i="4"/>
  <c r="BK54" i="4"/>
  <c r="BK40" i="4"/>
  <c r="BL53" i="4"/>
  <c r="AY44" i="4"/>
  <c r="BK22" i="4"/>
  <c r="E36" i="4"/>
  <c r="BI26" i="4"/>
  <c r="D5" i="2"/>
  <c r="D57" i="4"/>
  <c r="BG54" i="4"/>
  <c r="D14" i="2"/>
  <c r="F27" i="4"/>
  <c r="D7" i="2"/>
  <c r="S3" i="1"/>
  <c r="S14" i="1"/>
  <c r="Q7" i="2" s="1"/>
  <c r="S8" i="1"/>
  <c r="Q10" i="2" s="1"/>
  <c r="S71" i="1"/>
  <c r="Q18" i="2" s="1"/>
  <c r="S47" i="1"/>
  <c r="R26" i="2" s="1"/>
  <c r="S35" i="1"/>
  <c r="R27" i="2" s="1"/>
  <c r="S29" i="1"/>
  <c r="R22" i="2" s="1"/>
  <c r="BH27" i="4"/>
  <c r="F23" i="4"/>
  <c r="AZ41" i="4"/>
  <c r="BN29" i="4"/>
  <c r="BM16" i="4"/>
  <c r="BL61" i="4"/>
  <c r="BH51" i="4"/>
  <c r="BH53" i="4"/>
  <c r="E16" i="4"/>
  <c r="E38" i="4"/>
  <c r="BM26" i="4"/>
  <c r="BG42" i="4"/>
  <c r="BD47" i="4"/>
  <c r="BL55" i="4"/>
  <c r="C34" i="4"/>
  <c r="D13" i="2"/>
  <c r="BN19" i="4"/>
  <c r="E18" i="4"/>
  <c r="D16" i="2"/>
  <c r="D20" i="2"/>
  <c r="D9" i="2"/>
  <c r="D31" i="2"/>
  <c r="D24" i="2"/>
  <c r="D28" i="2"/>
  <c r="S13" i="1"/>
  <c r="R32" i="2" s="1"/>
  <c r="S7" i="1"/>
  <c r="Q28" i="2" s="1"/>
  <c r="S82" i="1"/>
  <c r="Q8" i="2" s="1"/>
  <c r="S40" i="1"/>
  <c r="Z2" i="2" s="1"/>
  <c r="S34" i="1"/>
  <c r="Q20" i="2" s="1"/>
  <c r="D32" i="2"/>
  <c r="D25" i="2"/>
  <c r="D19" i="2"/>
  <c r="BJ17" i="4"/>
  <c r="D15" i="2"/>
  <c r="S24" i="1"/>
  <c r="S18" i="1"/>
  <c r="AA20" i="2" s="1"/>
  <c r="S12" i="1"/>
  <c r="S16"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8" i="2"/>
  <c r="W7" i="2"/>
  <c r="N30" i="2"/>
  <c r="W26" i="2"/>
  <c r="N8" i="2"/>
  <c r="U24" i="2"/>
  <c r="Y24" i="2"/>
  <c r="W11" i="2"/>
  <c r="O10" i="2"/>
  <c r="U14" i="2"/>
  <c r="W27" i="2"/>
  <c r="AA31" i="2"/>
  <c r="Z24" i="2"/>
  <c r="O8" i="2"/>
  <c r="U7" i="2"/>
  <c r="Y7" i="2"/>
  <c r="W5" i="2"/>
  <c r="Q2" i="2"/>
  <c r="Z7" i="2"/>
  <c r="V24" i="2"/>
  <c r="AA28" i="2"/>
  <c r="AA10" i="2"/>
  <c r="V7" i="2"/>
  <c r="O28" i="2"/>
  <c r="W24" i="2"/>
  <c r="V28" i="2"/>
  <c r="Y28" i="2"/>
  <c r="Z28" i="2"/>
  <c r="U28" i="2"/>
  <c r="W28" i="2"/>
  <c r="AA30" i="2"/>
  <c r="N18" i="2"/>
  <c r="W33" i="2"/>
  <c r="O18" i="2"/>
  <c r="M18" i="2"/>
  <c r="W21" i="2"/>
  <c r="O58" i="1"/>
  <c r="AD58" i="1" s="1"/>
  <c r="O26" i="1"/>
  <c r="AD26" i="1" s="1"/>
  <c r="O42" i="1"/>
  <c r="AD42" i="1" s="1"/>
  <c r="O45" i="1"/>
  <c r="AD45" i="1" s="1"/>
  <c r="O61" i="1"/>
  <c r="AD61" i="1" s="1"/>
  <c r="O29" i="1"/>
  <c r="AD29" i="1" s="1"/>
  <c r="O56" i="1"/>
  <c r="AD56" i="1" s="1"/>
  <c r="N11" i="2"/>
  <c r="W12" i="2"/>
  <c r="O27" i="1"/>
  <c r="AD27" i="1" s="1"/>
  <c r="O43" i="1"/>
  <c r="AD43" i="1" s="1"/>
  <c r="O59" i="1"/>
  <c r="AD59" i="1" s="1"/>
  <c r="U3" i="2"/>
  <c r="O52" i="1"/>
  <c r="AD52" i="1" s="1"/>
  <c r="Z30" i="2"/>
  <c r="O36" i="1"/>
  <c r="AD36" i="1" s="1"/>
  <c r="Z23" i="2"/>
  <c r="V32" i="2"/>
  <c r="AE66" i="4"/>
  <c r="O34" i="1"/>
  <c r="AD34" i="1" s="1"/>
  <c r="AA23" i="2"/>
  <c r="N13" i="2"/>
  <c r="M29" i="2"/>
  <c r="O50" i="1"/>
  <c r="AD50" i="1" s="1"/>
  <c r="N26" i="2"/>
  <c r="J65" i="4"/>
  <c r="W15" i="2"/>
  <c r="N14" i="2"/>
  <c r="V33" i="2"/>
  <c r="O46" i="1"/>
  <c r="AD46" i="1" s="1"/>
  <c r="N29" i="2"/>
  <c r="V30" i="2"/>
  <c r="N10" i="2"/>
  <c r="N27" i="2"/>
  <c r="N22" i="2"/>
  <c r="W29" i="2"/>
  <c r="O30" i="1"/>
  <c r="AD30" i="1" s="1"/>
  <c r="N9" i="2"/>
  <c r="N4" i="2"/>
  <c r="N6" i="2"/>
  <c r="U6" i="2"/>
  <c r="O5" i="2"/>
  <c r="O62" i="1"/>
  <c r="AD62" i="1" s="1"/>
  <c r="M5" i="2"/>
  <c r="U20" i="2"/>
  <c r="N25" i="2"/>
  <c r="V4" i="2"/>
  <c r="AH65" i="4"/>
  <c r="V17" i="2"/>
  <c r="V12" i="2"/>
  <c r="V6" i="2"/>
  <c r="V10" i="2"/>
  <c r="W30" i="2"/>
  <c r="V8" i="2"/>
  <c r="V26" i="2"/>
  <c r="W10" i="2"/>
  <c r="BH3" i="2"/>
  <c r="V5" i="2"/>
  <c r="W23" i="2"/>
  <c r="BG17" i="2"/>
  <c r="Y10" i="2"/>
  <c r="BG18" i="2"/>
  <c r="V9" i="2"/>
  <c r="BH7" i="2"/>
  <c r="V3" i="2"/>
  <c r="V13" i="2"/>
  <c r="BH22" i="2"/>
  <c r="N17" i="2"/>
  <c r="W32" i="2"/>
  <c r="BK62" i="4"/>
  <c r="W8" i="2"/>
  <c r="W2" i="2"/>
  <c r="W9" i="2"/>
  <c r="U4" i="2"/>
  <c r="W17" i="2"/>
  <c r="U17" i="2"/>
  <c r="W25" i="2"/>
  <c r="BH11" i="2"/>
  <c r="BG8" i="2"/>
  <c r="H4" i="2"/>
  <c r="I4" i="2" s="1"/>
  <c r="H24" i="2"/>
  <c r="I24" i="2" s="1"/>
  <c r="H16" i="2"/>
  <c r="I16" i="2" s="1"/>
  <c r="H3" i="2"/>
  <c r="I3" i="2" s="1"/>
  <c r="N16" i="2"/>
  <c r="N2" i="2"/>
  <c r="U30" i="2"/>
  <c r="U2" i="2"/>
  <c r="V21" i="2"/>
  <c r="V19" i="2"/>
  <c r="W20" i="2"/>
  <c r="W4" i="2"/>
  <c r="BG16" i="2"/>
  <c r="BH8" i="2"/>
  <c r="H33" i="2"/>
  <c r="I33" i="2" s="1"/>
  <c r="H21" i="2"/>
  <c r="I21" i="2" s="1"/>
  <c r="O12" i="2"/>
  <c r="M12" i="2"/>
  <c r="U5" i="2"/>
  <c r="U9" i="2"/>
  <c r="W6" i="2"/>
  <c r="BH25" i="2"/>
  <c r="BH6" i="2"/>
  <c r="H20" i="2"/>
  <c r="I20" i="2" s="1"/>
  <c r="U21" i="2"/>
  <c r="U19" i="2"/>
  <c r="V20" i="2"/>
  <c r="W13" i="2"/>
  <c r="Y23" i="2"/>
  <c r="BH18" i="2"/>
  <c r="BH32" i="2"/>
  <c r="BG28" i="2"/>
  <c r="H8" i="2"/>
  <c r="I8" i="2" s="1"/>
  <c r="BG15" i="2"/>
  <c r="H11" i="2"/>
  <c r="I11" i="2" s="1"/>
  <c r="M31" i="2"/>
  <c r="BH29" i="2"/>
  <c r="H17" i="2"/>
  <c r="I17" i="2" s="1"/>
  <c r="H22" i="2"/>
  <c r="I22" i="2" s="1"/>
  <c r="T12" i="2"/>
  <c r="N5" i="2"/>
  <c r="U10" i="2"/>
  <c r="U13" i="2"/>
  <c r="V23" i="2"/>
  <c r="T22" i="2"/>
  <c r="H15" i="2"/>
  <c r="I15" i="2" s="1"/>
  <c r="L23" i="2"/>
  <c r="N31" i="2"/>
  <c r="U12" i="2"/>
  <c r="V27" i="2"/>
  <c r="W18" i="2"/>
  <c r="W22" i="2"/>
  <c r="BG19" i="2"/>
  <c r="H10" i="2"/>
  <c r="I10" i="2" s="1"/>
  <c r="M30" i="2"/>
  <c r="U23" i="2"/>
  <c r="V25" i="2"/>
  <c r="H14" i="2"/>
  <c r="I14" i="2" s="1"/>
  <c r="O13" i="2"/>
  <c r="U27" i="2"/>
  <c r="V18" i="2"/>
  <c r="V22" i="2"/>
  <c r="W14" i="2"/>
  <c r="BG25" i="2"/>
  <c r="BH28" i="2"/>
  <c r="M14" i="2"/>
  <c r="U33" i="2"/>
  <c r="U25" i="2"/>
  <c r="Y30" i="2"/>
  <c r="U18" i="2"/>
  <c r="U22" i="2"/>
  <c r="V14" i="2"/>
  <c r="H13" i="2"/>
  <c r="I13" i="2" s="1"/>
  <c r="BH10" i="2"/>
  <c r="H28" i="2"/>
  <c r="I28" i="2" s="1"/>
  <c r="H32" i="2"/>
  <c r="I32" i="2" s="1"/>
  <c r="U8" i="2"/>
  <c r="U32" i="2"/>
  <c r="V29" i="2"/>
  <c r="V15" i="2"/>
  <c r="BG7" i="2"/>
  <c r="BH15" i="2"/>
  <c r="H7" i="2"/>
  <c r="I7" i="2" s="1"/>
  <c r="H19" i="2"/>
  <c r="I19" i="2" s="1"/>
  <c r="M9" i="2"/>
  <c r="V11" i="2"/>
  <c r="BG9" i="2"/>
  <c r="H5" i="2"/>
  <c r="I5" i="2" s="1"/>
  <c r="Z16" i="2"/>
  <c r="N33" i="2"/>
  <c r="N32" i="2"/>
  <c r="U29" i="2"/>
  <c r="U15" i="2"/>
  <c r="V2" i="2"/>
  <c r="BH24" i="2"/>
  <c r="BH14" i="2"/>
  <c r="BH17" i="2"/>
  <c r="BG3" i="2"/>
  <c r="O51" i="1"/>
  <c r="AD51" i="1" s="1"/>
  <c r="H6" i="2"/>
  <c r="I6" i="2" s="1"/>
  <c r="H23" i="2"/>
  <c r="I23" i="2" s="1"/>
  <c r="H26" i="2"/>
  <c r="I26" i="2" s="1"/>
  <c r="H30" i="2"/>
  <c r="I30" i="2" s="1"/>
  <c r="H29" i="2"/>
  <c r="I29" i="2" s="1"/>
  <c r="H27" i="2"/>
  <c r="I27" i="2" s="1"/>
  <c r="U26" i="2"/>
  <c r="U11" i="2"/>
  <c r="W3" i="2"/>
  <c r="W31" i="2"/>
  <c r="Y31" i="2"/>
  <c r="U31" i="2"/>
  <c r="V31" i="2"/>
  <c r="W16" i="2"/>
  <c r="U16" i="2"/>
  <c r="Y16" i="2"/>
  <c r="V16" i="2"/>
  <c r="Z31" i="2"/>
  <c r="H25" i="2"/>
  <c r="I25" i="2" s="1"/>
  <c r="M15" i="2"/>
  <c r="N15" i="2"/>
  <c r="AA16" i="2"/>
  <c r="Z10" i="2"/>
  <c r="M7" i="2"/>
  <c r="M21" i="2"/>
  <c r="O21" i="2"/>
  <c r="BH27" i="2"/>
  <c r="BG24" i="2"/>
  <c r="BH33" i="2"/>
  <c r="BG6" i="2"/>
  <c r="BH20" i="2"/>
  <c r="BH12" i="2"/>
  <c r="BH21" i="2"/>
  <c r="T21" i="2"/>
  <c r="M10" i="2"/>
  <c r="M13" i="2"/>
  <c r="N12" i="2"/>
  <c r="O23" i="2"/>
  <c r="O28" i="1"/>
  <c r="AD28" i="1" s="1"/>
  <c r="L8" i="2"/>
  <c r="BG10" i="2"/>
  <c r="BG20" i="2"/>
  <c r="BG12" i="2"/>
  <c r="BG21" i="2"/>
  <c r="Z11" i="2"/>
  <c r="T11" i="2"/>
  <c r="T15" i="2"/>
  <c r="M17" i="2"/>
  <c r="N23" i="2"/>
  <c r="O33" i="2"/>
  <c r="O27" i="2"/>
  <c r="L14" i="2"/>
  <c r="BG29" i="2"/>
  <c r="L22" i="2"/>
  <c r="BG32" i="2"/>
  <c r="BH4" i="2"/>
  <c r="BH13" i="2"/>
  <c r="L30" i="2"/>
  <c r="T20" i="2"/>
  <c r="T31" i="2"/>
  <c r="M23" i="2"/>
  <c r="O25" i="2"/>
  <c r="BH9" i="2"/>
  <c r="L26" i="2"/>
  <c r="L17" i="2"/>
  <c r="L33" i="2"/>
  <c r="BG4" i="2"/>
  <c r="BG13" i="2"/>
  <c r="L15" i="2"/>
  <c r="T33" i="2"/>
  <c r="M33" i="2"/>
  <c r="M27" i="2"/>
  <c r="O16" i="2"/>
  <c r="O22" i="2"/>
  <c r="L25" i="2"/>
  <c r="L7" i="2"/>
  <c r="BH2" i="2"/>
  <c r="L27" i="2"/>
  <c r="L3" i="2"/>
  <c r="T8" i="2"/>
  <c r="T6" i="2"/>
  <c r="M25" i="2"/>
  <c r="O32" i="2"/>
  <c r="BG2" i="2"/>
  <c r="BH19" i="2"/>
  <c r="L18" i="2"/>
  <c r="L16" i="2"/>
  <c r="BH5" i="2"/>
  <c r="T2" i="2"/>
  <c r="T32" i="2"/>
  <c r="M16" i="2"/>
  <c r="M22" i="2"/>
  <c r="O14" i="2"/>
  <c r="O7" i="2"/>
  <c r="BH23" i="2"/>
  <c r="BG11" i="2"/>
  <c r="BG5" i="2"/>
  <c r="T9" i="2"/>
  <c r="T3" i="2"/>
  <c r="M32" i="2"/>
  <c r="N7" i="2"/>
  <c r="O29" i="2"/>
  <c r="O15" i="2"/>
  <c r="L9" i="2"/>
  <c r="BG23" i="2"/>
  <c r="BH26" i="2"/>
  <c r="T14" i="2"/>
  <c r="T7" i="2"/>
  <c r="BE7" i="2" s="1"/>
  <c r="O26" i="2"/>
  <c r="O11" i="2"/>
  <c r="H9" i="2"/>
  <c r="I9" i="2" s="1"/>
  <c r="L10" i="2"/>
  <c r="L20" i="2"/>
  <c r="BG26" i="2"/>
  <c r="L12" i="2"/>
  <c r="L21" i="2"/>
  <c r="T19" i="2"/>
  <c r="T4" i="2"/>
  <c r="O30" i="2"/>
  <c r="O2" i="2"/>
  <c r="L29" i="2"/>
  <c r="L32" i="2"/>
  <c r="T10" i="2"/>
  <c r="T26" i="2"/>
  <c r="M26" i="2"/>
  <c r="M11" i="2"/>
  <c r="O9" i="2"/>
  <c r="H18" i="2"/>
  <c r="I18" i="2" s="1"/>
  <c r="L4" i="2"/>
  <c r="L13" i="2"/>
  <c r="BH30" i="2"/>
  <c r="T17" i="2"/>
  <c r="T13" i="2"/>
  <c r="M2" i="2"/>
  <c r="O19" i="2"/>
  <c r="F18" i="2"/>
  <c r="G18" i="2" s="1"/>
  <c r="BG14" i="2"/>
  <c r="BG22" i="2"/>
  <c r="BG30" i="2"/>
  <c r="T23" i="2"/>
  <c r="T16" i="2"/>
  <c r="BE16" i="2" s="1"/>
  <c r="N21" i="2"/>
  <c r="N19" i="2"/>
  <c r="O31" i="2"/>
  <c r="O3" i="2"/>
  <c r="L2" i="2"/>
  <c r="BG33" i="2"/>
  <c r="T29" i="2"/>
  <c r="T28" i="2"/>
  <c r="BE28" i="2" s="1"/>
  <c r="M19" i="2"/>
  <c r="N3" i="2"/>
  <c r="O20" i="2"/>
  <c r="O4" i="2"/>
  <c r="H2" i="2"/>
  <c r="I2" i="2" s="1"/>
  <c r="L19" i="2"/>
  <c r="BG27" i="2"/>
  <c r="L11" i="2"/>
  <c r="BH16" i="2"/>
  <c r="L5" i="2"/>
  <c r="T27" i="2"/>
  <c r="M3" i="2"/>
  <c r="O6" i="2"/>
  <c r="L6" i="2"/>
  <c r="T25" i="2"/>
  <c r="T30" i="2"/>
  <c r="M20" i="2"/>
  <c r="M4" i="2"/>
  <c r="N28" i="2"/>
  <c r="T24" i="2"/>
  <c r="T5" i="2"/>
  <c r="M28" i="2"/>
  <c r="M6" i="2"/>
  <c r="O17" i="2"/>
  <c r="M24" i="2"/>
  <c r="T18" i="2"/>
  <c r="N24" i="2"/>
  <c r="O24" i="2"/>
  <c r="AZ10" i="2"/>
  <c r="L24" i="2"/>
  <c r="AZ23" i="2"/>
  <c r="F19" i="2"/>
  <c r="G19" i="2" s="1"/>
  <c r="F25" i="2"/>
  <c r="G25" i="2" s="1"/>
  <c r="F6" i="2"/>
  <c r="F26" i="2"/>
  <c r="F28" i="2"/>
  <c r="G28" i="2" s="1"/>
  <c r="H12" i="2"/>
  <c r="I12" i="2" s="1"/>
  <c r="F10" i="2"/>
  <c r="G10" i="2" s="1"/>
  <c r="F24" i="2"/>
  <c r="G24" i="2" s="1"/>
  <c r="F32" i="2"/>
  <c r="G32" i="2" s="1"/>
  <c r="F13" i="2"/>
  <c r="G13" i="2" s="1"/>
  <c r="F12" i="2"/>
  <c r="G12" i="2" s="1"/>
  <c r="F30" i="2"/>
  <c r="G30" i="2" s="1"/>
  <c r="F8" i="2"/>
  <c r="G8" i="2" s="1"/>
  <c r="F17" i="2"/>
  <c r="G17" i="2" s="1"/>
  <c r="F22" i="2"/>
  <c r="G22" i="2" s="1"/>
  <c r="F3" i="2"/>
  <c r="G3" i="2" s="1"/>
  <c r="F16" i="2"/>
  <c r="G16" i="2" s="1"/>
  <c r="F5" i="2"/>
  <c r="G5" i="2" s="1"/>
  <c r="F2" i="2"/>
  <c r="G2" i="2" s="1"/>
  <c r="F23" i="2"/>
  <c r="G23" i="2" s="1"/>
  <c r="F11" i="2"/>
  <c r="G11" i="2" s="1"/>
  <c r="F7" i="2"/>
  <c r="G7" i="2" s="1"/>
  <c r="F21" i="2"/>
  <c r="G21" i="2" s="1"/>
  <c r="F9" i="2"/>
  <c r="G9" i="2" s="1"/>
  <c r="F29" i="2"/>
  <c r="G29" i="2" s="1"/>
  <c r="F20" i="2"/>
  <c r="G20" i="2" s="1"/>
  <c r="F4" i="2"/>
  <c r="G4" i="2" s="1"/>
  <c r="F15" i="2"/>
  <c r="G15" i="2" s="1"/>
  <c r="F14" i="2"/>
  <c r="G14" i="2" s="1"/>
  <c r="F27" i="2"/>
  <c r="G27" i="2" s="1"/>
  <c r="F33" i="2"/>
  <c r="G33" i="2" s="1"/>
  <c r="AX23" i="2"/>
  <c r="AY20" i="2"/>
  <c r="AX14" i="2"/>
  <c r="L28" i="2"/>
  <c r="AT29" i="2"/>
  <c r="AZ15" i="2"/>
  <c r="AT8" i="2"/>
  <c r="AY19" i="2"/>
  <c r="AZ27" i="2"/>
  <c r="AX8" i="2"/>
  <c r="AY10" i="2"/>
  <c r="AZ17" i="2"/>
  <c r="AT20" i="2"/>
  <c r="AT9" i="2"/>
  <c r="AZ14" i="2"/>
  <c r="AX10" i="2"/>
  <c r="AY13" i="2"/>
  <c r="AT12" i="2"/>
  <c r="AT30" i="2"/>
  <c r="AY5" i="2"/>
  <c r="AT27" i="2"/>
  <c r="AY24" i="2"/>
  <c r="AZ33" i="2"/>
  <c r="AT7" i="2"/>
  <c r="AY32" i="2"/>
  <c r="AZ18" i="2"/>
  <c r="AX26" i="2"/>
  <c r="AT28" i="2"/>
  <c r="AZ19" i="2"/>
  <c r="AZ25" i="2"/>
  <c r="AZ6" i="2"/>
  <c r="AX3" i="2"/>
  <c r="AT4" i="2"/>
  <c r="AY18" i="2"/>
  <c r="AY12" i="2"/>
  <c r="AZ21" i="2"/>
  <c r="AT18" i="2"/>
  <c r="AX12" i="2"/>
  <c r="AT25" i="2"/>
  <c r="AT22" i="2"/>
  <c r="AY6" i="2"/>
  <c r="AX4" i="2"/>
  <c r="AZ16" i="2"/>
  <c r="AX16" i="2"/>
  <c r="AT15" i="2"/>
  <c r="AY9" i="2"/>
  <c r="AZ2" i="2"/>
  <c r="AX9" i="2"/>
  <c r="AT14" i="2"/>
  <c r="AY25" i="2"/>
  <c r="AT24" i="2"/>
  <c r="AT11" i="2"/>
  <c r="AX21" i="2"/>
  <c r="AX20" i="2"/>
  <c r="AT33" i="2"/>
  <c r="AY4" i="2"/>
  <c r="AT26" i="2"/>
  <c r="AX13" i="2"/>
  <c r="AX30" i="2"/>
  <c r="AT5" i="2"/>
  <c r="AX17" i="2"/>
  <c r="AY8" i="2"/>
  <c r="AT23" i="2"/>
  <c r="AY29" i="2"/>
  <c r="AX25" i="2"/>
  <c r="AX11" i="2"/>
  <c r="AZ32" i="2"/>
  <c r="AY3" i="2"/>
  <c r="AX15" i="2"/>
  <c r="AY14" i="2"/>
  <c r="AX19" i="2"/>
  <c r="AT10" i="2"/>
  <c r="AY17" i="2"/>
  <c r="AX29" i="2"/>
  <c r="AX27" i="2"/>
  <c r="AZ11" i="2"/>
  <c r="AX6" i="2"/>
  <c r="AX7" i="2"/>
  <c r="AZ26" i="2"/>
  <c r="AT13" i="2"/>
  <c r="AT16" i="2"/>
  <c r="AX28" i="2"/>
  <c r="AZ5" i="2"/>
  <c r="AY21" i="2"/>
  <c r="AZ8" i="2"/>
  <c r="AX24" i="2"/>
  <c r="AZ22" i="2"/>
  <c r="AZ7" i="2"/>
  <c r="AZ28" i="2"/>
  <c r="AZ30" i="2"/>
  <c r="AX5" i="2"/>
  <c r="AT21" i="2"/>
  <c r="AT2" i="2"/>
  <c r="AX2" i="2"/>
  <c r="AT19" i="2"/>
  <c r="AX22" i="2"/>
  <c r="AX33" i="2"/>
  <c r="AX32" i="2"/>
  <c r="AZ3" i="2"/>
  <c r="AT17" i="2"/>
  <c r="AZ24" i="2"/>
  <c r="AT3" i="2"/>
  <c r="AX18" i="2"/>
  <c r="AY26" i="2"/>
  <c r="AZ13" i="2"/>
  <c r="AY15" i="2"/>
  <c r="AY2" i="2"/>
  <c r="AZ9" i="2"/>
  <c r="AY23" i="2"/>
  <c r="AZ29" i="2"/>
  <c r="AY11" i="2"/>
  <c r="AZ20" i="2"/>
  <c r="AY7" i="2"/>
  <c r="AZ4" i="2"/>
  <c r="AY28" i="2"/>
  <c r="AZ12" i="2"/>
  <c r="AY22" i="2"/>
  <c r="AY16" i="2"/>
  <c r="AT6" i="2"/>
  <c r="AY27" i="2"/>
  <c r="AY33" i="2"/>
  <c r="AT32" i="2"/>
  <c r="AY30" i="2"/>
  <c r="O40" i="1"/>
  <c r="AD40" i="1" s="1"/>
  <c r="AQ66" i="4"/>
  <c r="AV63" i="4"/>
  <c r="BF51" i="4"/>
  <c r="O25" i="1"/>
  <c r="AD25" i="1" s="1"/>
  <c r="BG31" i="2"/>
  <c r="H31" i="2"/>
  <c r="I31" i="2" s="1"/>
  <c r="BH31" i="2"/>
  <c r="O24" i="1"/>
  <c r="AD24" i="1" s="1"/>
  <c r="O39" i="1"/>
  <c r="AD39" i="1" s="1"/>
  <c r="O33" i="1"/>
  <c r="AD33" i="1" s="1"/>
  <c r="S25" i="1"/>
  <c r="L31" i="2"/>
  <c r="O32" i="1"/>
  <c r="AD32" i="1" s="1"/>
  <c r="G6" i="4"/>
  <c r="BG62" i="4"/>
  <c r="S62" i="4"/>
  <c r="W62" i="4"/>
  <c r="S6" i="1"/>
  <c r="R15" i="2" s="1"/>
  <c r="S39" i="1"/>
  <c r="AA29" i="2" s="1"/>
  <c r="S11" i="1"/>
  <c r="S5" i="1"/>
  <c r="S37" i="1"/>
  <c r="S4" i="1"/>
  <c r="S20" i="1"/>
  <c r="O22" i="1"/>
  <c r="AD22" i="1" s="1"/>
  <c r="AR5" i="4"/>
  <c r="S42" i="1"/>
  <c r="F31" i="2"/>
  <c r="G3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225" i="1" l="1"/>
  <c r="AD164" i="1"/>
  <c r="BE30" i="2"/>
  <c r="AD168" i="1"/>
  <c r="AC170" i="1"/>
  <c r="AC156" i="1"/>
  <c r="AA11" i="2"/>
  <c r="AC231" i="1"/>
  <c r="BE24" i="2"/>
  <c r="AD239" i="1"/>
  <c r="AC236" i="1"/>
  <c r="AC150" i="1"/>
  <c r="AC122" i="1"/>
  <c r="AL20" i="1"/>
  <c r="AD123" i="1"/>
  <c r="AC102" i="1"/>
  <c r="BE10" i="2"/>
  <c r="BE23" i="2"/>
  <c r="BE31"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7"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7" i="7"/>
  <c r="J30" i="7"/>
  <c r="AE9" i="6"/>
  <c r="L30" i="7"/>
  <c r="K27" i="7"/>
  <c r="M27" i="7"/>
  <c r="M8" i="7"/>
  <c r="K7" i="7"/>
  <c r="L11"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AS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7" i="2"/>
  <c r="AG7" i="2" s="1"/>
  <c r="Z25" i="2"/>
  <c r="S7" i="2"/>
  <c r="AI7" i="2" s="1"/>
  <c r="Z18" i="2"/>
  <c r="Q26" i="2"/>
  <c r="S14" i="2"/>
  <c r="R5" i="2"/>
  <c r="Y25" i="2"/>
  <c r="Q11" i="2"/>
  <c r="S26" i="2"/>
  <c r="AA25" i="2"/>
  <c r="AI25" i="2" s="1"/>
  <c r="S27" i="2"/>
  <c r="Q27" i="2"/>
  <c r="R18" i="2"/>
  <c r="Y19" i="2"/>
  <c r="S18" i="2"/>
  <c r="S28" i="2"/>
  <c r="AI28" i="2" s="1"/>
  <c r="R28" i="2"/>
  <c r="AG28" i="2" s="1"/>
  <c r="R10" i="2"/>
  <c r="AG10" i="2" s="1"/>
  <c r="R11" i="2"/>
  <c r="AK11" i="2" s="1"/>
  <c r="R6" i="2"/>
  <c r="S29" i="2"/>
  <c r="AI29" i="2" s="1"/>
  <c r="Q29" i="2"/>
  <c r="AA17" i="2"/>
  <c r="S10" i="2"/>
  <c r="AI10" i="2" s="1"/>
  <c r="AA26" i="2"/>
  <c r="R25" i="2"/>
  <c r="Z20" i="2"/>
  <c r="AA5" i="2"/>
  <c r="AI5" i="2" s="1"/>
  <c r="Y5" i="2"/>
  <c r="R17" i="2"/>
  <c r="S17" i="2"/>
  <c r="Z5" i="2"/>
  <c r="Y32" i="2"/>
  <c r="AF15" i="2"/>
  <c r="S33" i="2"/>
  <c r="S8" i="2"/>
  <c r="Y13" i="2"/>
  <c r="R33" i="2"/>
  <c r="Q33" i="2"/>
  <c r="BO53" i="5"/>
  <c r="R8" i="2"/>
  <c r="BX6" i="2"/>
  <c r="BX5" i="2"/>
  <c r="AD20" i="2"/>
  <c r="AH7" i="2"/>
  <c r="AH13" i="2"/>
  <c r="Y26" i="2"/>
  <c r="Z17" i="2"/>
  <c r="BO46" i="5"/>
  <c r="AH31" i="2"/>
  <c r="Y21" i="2"/>
  <c r="Z32" i="2"/>
  <c r="AG32" i="2" s="1"/>
  <c r="S20" i="2"/>
  <c r="AI20" i="2" s="1"/>
  <c r="Q25" i="2"/>
  <c r="Z26" i="2"/>
  <c r="Z19" i="2"/>
  <c r="AA19" i="2"/>
  <c r="S19" i="2"/>
  <c r="Q22" i="2"/>
  <c r="AA13" i="2"/>
  <c r="R19" i="2"/>
  <c r="AA32" i="2"/>
  <c r="Q14" i="2"/>
  <c r="S22" i="2"/>
  <c r="R20" i="2"/>
  <c r="BF20" i="2" s="1"/>
  <c r="Q6" i="2"/>
  <c r="AA21" i="2"/>
  <c r="Q19" i="2"/>
  <c r="AD14" i="2"/>
  <c r="Y17" i="2"/>
  <c r="AE17" i="2" s="1"/>
  <c r="Y20" i="2"/>
  <c r="AE20" i="2" s="1"/>
  <c r="Z13" i="2"/>
  <c r="S3" i="2"/>
  <c r="Z21" i="2"/>
  <c r="BO14" i="5"/>
  <c r="Q3" i="2"/>
  <c r="S6" i="2"/>
  <c r="BO11" i="5"/>
  <c r="AA8" i="2"/>
  <c r="BO8" i="5"/>
  <c r="BR3" i="2"/>
  <c r="BR12" i="2" s="1"/>
  <c r="BO60" i="5"/>
  <c r="BO17" i="5"/>
  <c r="BO3" i="5"/>
  <c r="BO50" i="5"/>
  <c r="BO19" i="5"/>
  <c r="BO33" i="5"/>
  <c r="BO24" i="5"/>
  <c r="AF5" i="2"/>
  <c r="BO10" i="5"/>
  <c r="Z9" i="2"/>
  <c r="Q16" i="2"/>
  <c r="AE16" i="2" s="1"/>
  <c r="Y11" i="2"/>
  <c r="BE11"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15" i="2"/>
  <c r="AG15" i="2" s="1"/>
  <c r="Z22" i="2"/>
  <c r="AG22" i="2" s="1"/>
  <c r="Y15" i="2"/>
  <c r="Y22" i="2"/>
  <c r="Y8" i="2"/>
  <c r="AE8" i="2" s="1"/>
  <c r="AA2" i="2"/>
  <c r="AA22" i="2"/>
  <c r="Y2" i="2"/>
  <c r="AE2" i="2" s="1"/>
  <c r="Q9" i="2"/>
  <c r="Q32" i="2"/>
  <c r="R3" i="2"/>
  <c r="AA15" i="2"/>
  <c r="S4" i="2"/>
  <c r="BO42" i="5"/>
  <c r="S32" i="2"/>
  <c r="Q4" i="2"/>
  <c r="Z8" i="2"/>
  <c r="R9" i="2"/>
  <c r="BO21" i="5"/>
  <c r="S23" i="2"/>
  <c r="AI23" i="2" s="1"/>
  <c r="AH12" i="2"/>
  <c r="AF24" i="2"/>
  <c r="AH11" i="2"/>
  <c r="AD6" i="2"/>
  <c r="AH26" i="2"/>
  <c r="AH3" i="2"/>
  <c r="AF12" i="2"/>
  <c r="AB21" i="2"/>
  <c r="AB9" i="2"/>
  <c r="AB28" i="2"/>
  <c r="AF7" i="2"/>
  <c r="AH21" i="2"/>
  <c r="AH9" i="2"/>
  <c r="AF21" i="2"/>
  <c r="AB11" i="2"/>
  <c r="AD32" i="2"/>
  <c r="AD17" i="2"/>
  <c r="AH16" i="2"/>
  <c r="AH30" i="2"/>
  <c r="AD33" i="2"/>
  <c r="AB6" i="2"/>
  <c r="AB15" i="2"/>
  <c r="AB4" i="2"/>
  <c r="AD28" i="2"/>
  <c r="AD16" i="2"/>
  <c r="AH19" i="2"/>
  <c r="AE10" i="2"/>
  <c r="AD2" i="2"/>
  <c r="AH14" i="2"/>
  <c r="AD25" i="2"/>
  <c r="AF23" i="2"/>
  <c r="AF3" i="2"/>
  <c r="AD22" i="2"/>
  <c r="AH5" i="2"/>
  <c r="AB31" i="2"/>
  <c r="AD11" i="2"/>
  <c r="AB12" i="2"/>
  <c r="AH2" i="2"/>
  <c r="AF33" i="2"/>
  <c r="AD13" i="2"/>
  <c r="AD24" i="2"/>
  <c r="AD19" i="2"/>
  <c r="AH25" i="2"/>
  <c r="AE7" i="2"/>
  <c r="AD26" i="2"/>
  <c r="AH27" i="2"/>
  <c r="AD30" i="2"/>
  <c r="AB20" i="2"/>
  <c r="AB32" i="2"/>
  <c r="AD21" i="2"/>
  <c r="AD10" i="2"/>
  <c r="AH15" i="2"/>
  <c r="AH22" i="2"/>
  <c r="AD7" i="2"/>
  <c r="AD15" i="2"/>
  <c r="AE28" i="2"/>
  <c r="AB19" i="2"/>
  <c r="AF17" i="2"/>
  <c r="AH23" i="2"/>
  <c r="AH4" i="2"/>
  <c r="AF28" i="2"/>
  <c r="AB24" i="2"/>
  <c r="AH17" i="2"/>
  <c r="AD4" i="2"/>
  <c r="AD3" i="2"/>
  <c r="AF19" i="2"/>
  <c r="AH29" i="2"/>
  <c r="AD23" i="2"/>
  <c r="AD27" i="2"/>
  <c r="AB22" i="2"/>
  <c r="AH33" i="2"/>
  <c r="AH6" i="2"/>
  <c r="AB13" i="2"/>
  <c r="AH32" i="2"/>
  <c r="AD9" i="2"/>
  <c r="AF32" i="2"/>
  <c r="AH20" i="2"/>
  <c r="AB2" i="2"/>
  <c r="AB16" i="2"/>
  <c r="AB25" i="2"/>
  <c r="AB14" i="2"/>
  <c r="AF16" i="2"/>
  <c r="AH28" i="2"/>
  <c r="AH8" i="2"/>
  <c r="AI11" i="2"/>
  <c r="AB29" i="2"/>
  <c r="AB18" i="2"/>
  <c r="AB8" i="2"/>
  <c r="AF29" i="2"/>
  <c r="AF26" i="2"/>
  <c r="AH10" i="2"/>
  <c r="AB3" i="2"/>
  <c r="AD31" i="2"/>
  <c r="AF25" i="2"/>
  <c r="AF6" i="2"/>
  <c r="AF22" i="2"/>
  <c r="AB27" i="2"/>
  <c r="AB33" i="2"/>
  <c r="AF31" i="2"/>
  <c r="AD12" i="2"/>
  <c r="AF27" i="2"/>
  <c r="AD29" i="2"/>
  <c r="AF11" i="2"/>
  <c r="AF18" i="2"/>
  <c r="AF30" i="2"/>
  <c r="AB5" i="2"/>
  <c r="AB10" i="2"/>
  <c r="AB17" i="2"/>
  <c r="AB23" i="2"/>
  <c r="AD5" i="2"/>
  <c r="AF4" i="2"/>
  <c r="AF10" i="2"/>
  <c r="AF14" i="2"/>
  <c r="AD18" i="2"/>
  <c r="AG2" i="2"/>
  <c r="AF20" i="2"/>
  <c r="AB7" i="2"/>
  <c r="AB26" i="2"/>
  <c r="AB30" i="2"/>
  <c r="AI16" i="2"/>
  <c r="AF2" i="2"/>
  <c r="AF9" i="2"/>
  <c r="AF13" i="2"/>
  <c r="AH18" i="2"/>
  <c r="AF8" i="2"/>
  <c r="AD8" i="2"/>
  <c r="Z3" i="2"/>
  <c r="R30" i="2"/>
  <c r="AG30" i="2" s="1"/>
  <c r="BK17" i="2"/>
  <c r="J6" i="2"/>
  <c r="BD6" i="2" s="1"/>
  <c r="G6" i="2"/>
  <c r="J26" i="2"/>
  <c r="BD26" i="2" s="1"/>
  <c r="G26" i="2"/>
  <c r="J20" i="2"/>
  <c r="BD20" i="2" s="1"/>
  <c r="BK24" i="2"/>
  <c r="J24" i="2"/>
  <c r="E24" i="2" s="1"/>
  <c r="BI22" i="2"/>
  <c r="X24" i="2"/>
  <c r="BK22" i="2"/>
  <c r="BK7" i="2"/>
  <c r="J10" i="2"/>
  <c r="BD10" i="2" s="1"/>
  <c r="X10" i="2"/>
  <c r="X26" i="2"/>
  <c r="X3" i="2"/>
  <c r="BI7" i="2"/>
  <c r="J16" i="2"/>
  <c r="E16" i="2" s="1"/>
  <c r="BI3" i="2"/>
  <c r="BK3" i="2"/>
  <c r="X4" i="2"/>
  <c r="BI33" i="2"/>
  <c r="AA6" i="2"/>
  <c r="Z6" i="2"/>
  <c r="X25" i="2"/>
  <c r="X29" i="2"/>
  <c r="S13" i="2"/>
  <c r="AA33" i="2"/>
  <c r="BK13" i="2"/>
  <c r="BJ17" i="2"/>
  <c r="Z27" i="2"/>
  <c r="AG27" i="2" s="1"/>
  <c r="AA27" i="2"/>
  <c r="AA9" i="2"/>
  <c r="BK14" i="2"/>
  <c r="X14" i="2"/>
  <c r="BJ18" i="2"/>
  <c r="X30" i="2"/>
  <c r="BI18" i="2"/>
  <c r="BK30" i="2"/>
  <c r="BK29" i="2"/>
  <c r="BK33" i="2"/>
  <c r="X6" i="2"/>
  <c r="X8" i="2"/>
  <c r="S15" i="2"/>
  <c r="X23" i="2"/>
  <c r="BK28" i="2"/>
  <c r="BK15" i="2"/>
  <c r="BK18" i="2"/>
  <c r="X21" i="2"/>
  <c r="BK11" i="2"/>
  <c r="BK21" i="2"/>
  <c r="BK6" i="2"/>
  <c r="X15" i="2"/>
  <c r="J7" i="2"/>
  <c r="E7" i="2" s="1"/>
  <c r="X17" i="2"/>
  <c r="X33" i="2"/>
  <c r="BI8" i="2"/>
  <c r="BK8" i="2"/>
  <c r="BJ3" i="2"/>
  <c r="BI25" i="2"/>
  <c r="BI28" i="2"/>
  <c r="BJ28" i="2"/>
  <c r="BI14" i="2"/>
  <c r="BI11" i="2"/>
  <c r="BI29" i="2"/>
  <c r="X5" i="2"/>
  <c r="BK25" i="2"/>
  <c r="BI6" i="2"/>
  <c r="X28" i="2"/>
  <c r="X22" i="2"/>
  <c r="BJ15" i="2"/>
  <c r="BK23" i="2"/>
  <c r="BK27" i="2"/>
  <c r="BK10" i="2"/>
  <c r="BI10" i="2"/>
  <c r="BI16" i="2"/>
  <c r="X11" i="2"/>
  <c r="BK20" i="2"/>
  <c r="X20" i="2"/>
  <c r="BK26" i="2"/>
  <c r="BK32" i="2"/>
  <c r="J27" i="2"/>
  <c r="E27" i="2" s="1"/>
  <c r="X12" i="2"/>
  <c r="BI15" i="2"/>
  <c r="Q15" i="2"/>
  <c r="S30" i="2"/>
  <c r="Y3" i="2"/>
  <c r="Q30" i="2"/>
  <c r="AE30" i="2" s="1"/>
  <c r="Y18" i="2"/>
  <c r="AE18" i="2" s="1"/>
  <c r="R21" i="2"/>
  <c r="Y6" i="2"/>
  <c r="Q21" i="2"/>
  <c r="Y9" i="2"/>
  <c r="S24" i="2"/>
  <c r="AI24" i="2" s="1"/>
  <c r="Q24" i="2"/>
  <c r="AE24" i="2" s="1"/>
  <c r="AA12" i="2"/>
  <c r="Y12" i="2"/>
  <c r="Z12" i="2"/>
  <c r="R23" i="2"/>
  <c r="Y27" i="2"/>
  <c r="Q23" i="2"/>
  <c r="AE23" i="2" s="1"/>
  <c r="AA18" i="2"/>
  <c r="Q12" i="2"/>
  <c r="Y14" i="2"/>
  <c r="S12" i="2"/>
  <c r="Z29" i="2"/>
  <c r="Q31" i="2"/>
  <c r="AE31" i="2" s="1"/>
  <c r="AA4" i="2"/>
  <c r="Y4" i="2"/>
  <c r="Z4" i="2"/>
  <c r="AG4" i="2" s="1"/>
  <c r="BI17" i="2"/>
  <c r="P23" i="2"/>
  <c r="BI21" i="2"/>
  <c r="Z33" i="2"/>
  <c r="Q13" i="2"/>
  <c r="R13" i="2"/>
  <c r="Y33" i="2"/>
  <c r="BI32" i="2"/>
  <c r="X19" i="2"/>
  <c r="Y29" i="2"/>
  <c r="BK19" i="2"/>
  <c r="S21" i="2"/>
  <c r="J18" i="2"/>
  <c r="X18" i="2"/>
  <c r="J2" i="2"/>
  <c r="E2" i="2" s="1"/>
  <c r="X9" i="2"/>
  <c r="BK9" i="2"/>
  <c r="X2" i="2"/>
  <c r="P18" i="2"/>
  <c r="BJ24" i="2"/>
  <c r="BK2" i="2"/>
  <c r="P26" i="2"/>
  <c r="X27" i="2"/>
  <c r="P8" i="2"/>
  <c r="X7" i="2"/>
  <c r="P14" i="2"/>
  <c r="P21" i="2"/>
  <c r="P25" i="2"/>
  <c r="X16" i="2"/>
  <c r="P4" i="2"/>
  <c r="P32" i="2"/>
  <c r="X32" i="2"/>
  <c r="P19" i="2"/>
  <c r="P29" i="2"/>
  <c r="BI27" i="2"/>
  <c r="BI24" i="2"/>
  <c r="BI9" i="2"/>
  <c r="BI23" i="2"/>
  <c r="BI2" i="2"/>
  <c r="BI12" i="2"/>
  <c r="BK16" i="2"/>
  <c r="BJ26" i="2"/>
  <c r="BI4" i="2"/>
  <c r="BI20" i="2"/>
  <c r="BI30" i="2"/>
  <c r="BJ11" i="2"/>
  <c r="BJ22" i="2"/>
  <c r="BI26" i="2"/>
  <c r="BJ5" i="2"/>
  <c r="BI5" i="2"/>
  <c r="BI19" i="2"/>
  <c r="BJ33" i="2"/>
  <c r="BJ30" i="2"/>
  <c r="BJ13" i="2"/>
  <c r="BI13" i="2"/>
  <c r="BK5" i="2"/>
  <c r="Z14" i="2"/>
  <c r="AG14" i="2" s="1"/>
  <c r="AA14" i="2"/>
  <c r="R12" i="2"/>
  <c r="X13" i="2"/>
  <c r="R24" i="2"/>
  <c r="AG24" i="2" s="1"/>
  <c r="P9" i="2"/>
  <c r="BK4" i="2"/>
  <c r="J25" i="2"/>
  <c r="E25" i="2" s="1"/>
  <c r="AA3" i="2"/>
  <c r="BJ23" i="2"/>
  <c r="J3" i="2"/>
  <c r="E3" i="2" s="1"/>
  <c r="P30" i="2"/>
  <c r="BK12" i="2"/>
  <c r="BJ10" i="2"/>
  <c r="P10" i="2"/>
  <c r="J19" i="2"/>
  <c r="E19" i="2" s="1"/>
  <c r="BJ19" i="2"/>
  <c r="BJ8" i="2"/>
  <c r="J5" i="2"/>
  <c r="E5" i="2" s="1"/>
  <c r="P5" i="2"/>
  <c r="BJ20" i="2"/>
  <c r="P20" i="2"/>
  <c r="J30" i="2"/>
  <c r="E30" i="2" s="1"/>
  <c r="J17" i="2"/>
  <c r="E17" i="2" s="1"/>
  <c r="J21" i="2"/>
  <c r="E21" i="2" s="1"/>
  <c r="BJ7" i="2"/>
  <c r="J33" i="2"/>
  <c r="E33" i="2" s="1"/>
  <c r="P33" i="2"/>
  <c r="P24" i="2"/>
  <c r="BJ32" i="2"/>
  <c r="BJ21" i="2"/>
  <c r="J15" i="2"/>
  <c r="E15" i="2" s="1"/>
  <c r="J4" i="2"/>
  <c r="E4" i="2" s="1"/>
  <c r="J8" i="2"/>
  <c r="E8" i="2" s="1"/>
  <c r="P17" i="2"/>
  <c r="P7" i="2"/>
  <c r="BJ25" i="2"/>
  <c r="J12" i="2"/>
  <c r="BJ9" i="2"/>
  <c r="J14" i="2"/>
  <c r="E14" i="2" s="1"/>
  <c r="P15" i="2"/>
  <c r="BJ6" i="2"/>
  <c r="P27" i="2"/>
  <c r="J13" i="2"/>
  <c r="E13" i="2" s="1"/>
  <c r="J9" i="2"/>
  <c r="E9" i="2" s="1"/>
  <c r="J32" i="2"/>
  <c r="E32" i="2" s="1"/>
  <c r="P13" i="2"/>
  <c r="J29" i="2"/>
  <c r="E29" i="2" s="1"/>
  <c r="J28" i="2"/>
  <c r="E28" i="2" s="1"/>
  <c r="J11" i="2"/>
  <c r="E11" i="2" s="1"/>
  <c r="BJ27" i="2"/>
  <c r="P3" i="2"/>
  <c r="BJ29" i="2"/>
  <c r="P6" i="2"/>
  <c r="J23" i="2"/>
  <c r="E23" i="2" s="1"/>
  <c r="P22" i="2"/>
  <c r="P11" i="2"/>
  <c r="P2" i="2"/>
  <c r="P16" i="2"/>
  <c r="BJ16" i="2"/>
  <c r="J22" i="2"/>
  <c r="E22" i="2" s="1"/>
  <c r="BJ4" i="2"/>
  <c r="BJ2" i="2"/>
  <c r="P12" i="2"/>
  <c r="BJ14" i="2"/>
  <c r="BJ12" i="2"/>
  <c r="P28" i="2"/>
  <c r="BA6" i="2"/>
  <c r="BA4" i="2"/>
  <c r="BA9" i="2"/>
  <c r="BA18" i="2"/>
  <c r="BA19" i="2"/>
  <c r="BA27" i="2"/>
  <c r="BA13" i="2"/>
  <c r="BA21" i="2"/>
  <c r="BA17" i="2"/>
  <c r="BA20" i="2"/>
  <c r="BA23" i="2"/>
  <c r="BA15" i="2"/>
  <c r="BA5" i="2"/>
  <c r="BA30" i="2"/>
  <c r="BA10" i="2"/>
  <c r="BA16" i="2"/>
  <c r="BA25" i="2"/>
  <c r="BA22" i="2"/>
  <c r="BA11" i="2"/>
  <c r="BA24" i="2"/>
  <c r="BA3" i="2"/>
  <c r="BA29" i="2"/>
  <c r="BA7" i="2"/>
  <c r="BA2" i="2"/>
  <c r="BA26" i="2"/>
  <c r="BA32" i="2"/>
  <c r="BA33" i="2"/>
  <c r="BA14" i="2"/>
  <c r="BA12" i="2"/>
  <c r="BA28" i="2"/>
  <c r="BA8" i="2"/>
  <c r="S31" i="2"/>
  <c r="AI31" i="2" s="1"/>
  <c r="R31" i="2"/>
  <c r="AG31"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E9" i="2" l="1"/>
  <c r="BE27" i="2"/>
  <c r="BF11" i="2"/>
  <c r="BF14" i="2"/>
  <c r="BF9" i="2"/>
  <c r="BE15" i="2"/>
  <c r="BE21" i="2"/>
  <c r="BF33" i="2"/>
  <c r="BE29" i="2"/>
  <c r="BF4" i="2"/>
  <c r="BF32" i="2"/>
  <c r="BE22" i="2"/>
  <c r="BF3" i="2"/>
  <c r="BF29" i="2"/>
  <c r="BF26" i="2"/>
  <c r="BE13" i="2"/>
  <c r="BF15" i="2"/>
  <c r="BF8" i="2"/>
  <c r="BF5" i="2"/>
  <c r="BE33" i="2"/>
  <c r="BF18" i="2"/>
  <c r="BE32" i="2"/>
  <c r="BE19" i="2"/>
  <c r="BE14" i="2"/>
  <c r="BF21" i="2"/>
  <c r="BF6" i="2"/>
  <c r="BF25" i="2"/>
  <c r="BF17" i="2"/>
  <c r="BF27" i="2"/>
  <c r="BE3" i="2"/>
  <c r="BE25" i="2"/>
  <c r="BF13" i="2"/>
  <c r="BE4" i="2"/>
  <c r="BF12" i="2"/>
  <c r="BE12" i="2"/>
  <c r="BE6" i="2"/>
  <c r="BF22" i="2"/>
  <c r="BE26" i="2"/>
  <c r="BE5" i="2"/>
  <c r="BF19" i="2"/>
  <c r="BF23" i="2"/>
  <c r="BF30" i="2"/>
  <c r="BE2" i="2"/>
  <c r="BE18" i="2"/>
  <c r="BF24" i="2"/>
  <c r="BE8" i="2"/>
  <c r="BF7" i="2"/>
  <c r="BF31" i="2"/>
  <c r="BF16" i="2"/>
  <c r="BF10" i="2"/>
  <c r="BE20" i="2"/>
  <c r="BE17" i="2"/>
  <c r="BF28" i="2"/>
  <c r="AL9" i="1"/>
  <c r="AL10" i="1" s="1"/>
  <c r="AK2" i="2"/>
  <c r="AM2" i="2" s="1"/>
  <c r="AL17" i="1"/>
  <c r="AL18" i="1" s="1"/>
  <c r="AM11"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L7" i="2" s="1"/>
  <c r="AE5" i="2"/>
  <c r="AG18" i="2"/>
  <c r="AK7" i="2"/>
  <c r="AM7" i="2" s="1"/>
  <c r="AE25" i="2"/>
  <c r="AJ11" i="2"/>
  <c r="AL11" i="2" s="1"/>
  <c r="AE26" i="2"/>
  <c r="AG25" i="2"/>
  <c r="AE19" i="2"/>
  <c r="AK10" i="2"/>
  <c r="AM10" i="2" s="1"/>
  <c r="AG5" i="2"/>
  <c r="AE27" i="2"/>
  <c r="AJ10" i="2"/>
  <c r="AL10" i="2" s="1"/>
  <c r="AI14" i="2"/>
  <c r="AI27" i="2"/>
  <c r="AK28" i="2"/>
  <c r="AM28" i="2" s="1"/>
  <c r="AE11" i="2"/>
  <c r="AJ18" i="2"/>
  <c r="AL18" i="2" s="1"/>
  <c r="AK29" i="2"/>
  <c r="AM29" i="2" s="1"/>
  <c r="AJ26" i="2"/>
  <c r="AL26" i="2" s="1"/>
  <c r="AI26" i="2"/>
  <c r="AJ28" i="2"/>
  <c r="AL28" i="2" s="1"/>
  <c r="AG11" i="2"/>
  <c r="AG6" i="2"/>
  <c r="AE29" i="2"/>
  <c r="AJ25" i="2"/>
  <c r="AL25" i="2" s="1"/>
  <c r="AJ5" i="2"/>
  <c r="AL5" i="2" s="1"/>
  <c r="AK5" i="2"/>
  <c r="AM5" i="2" s="1"/>
  <c r="AK25" i="2"/>
  <c r="AM25" i="2" s="1"/>
  <c r="AI17" i="2"/>
  <c r="BP47" i="5"/>
  <c r="BQ47" i="5" s="1"/>
  <c r="BP13" i="5"/>
  <c r="BQ13" i="5" s="1"/>
  <c r="AJ17" i="2"/>
  <c r="AL17" i="2" s="1"/>
  <c r="BP45" i="5"/>
  <c r="BQ45" i="5" s="1"/>
  <c r="BP53" i="5"/>
  <c r="BQ53" i="5" s="1"/>
  <c r="AE33" i="2"/>
  <c r="AE13" i="2"/>
  <c r="AI8" i="2"/>
  <c r="AI33" i="2"/>
  <c r="AP10" i="2"/>
  <c r="AP28" i="2"/>
  <c r="AP7" i="2"/>
  <c r="AP16" i="2"/>
  <c r="AP24" i="2"/>
  <c r="AP31" i="2"/>
  <c r="AG33" i="2"/>
  <c r="AE32" i="2"/>
  <c r="AK20" i="2"/>
  <c r="AM20" i="2" s="1"/>
  <c r="BP61" i="5"/>
  <c r="BQ61" i="5" s="1"/>
  <c r="BP7" i="5"/>
  <c r="BQ7" i="5" s="1"/>
  <c r="BP19" i="5"/>
  <c r="BQ19" i="5" s="1"/>
  <c r="BP35" i="5"/>
  <c r="BQ35" i="5" s="1"/>
  <c r="BP33" i="5"/>
  <c r="BQ33" i="5" s="1"/>
  <c r="BP29" i="5"/>
  <c r="BQ29" i="5" s="1"/>
  <c r="AJ16" i="2"/>
  <c r="AL16" i="2" s="1"/>
  <c r="BP15" i="5"/>
  <c r="BQ15" i="5" s="1"/>
  <c r="BP59" i="5"/>
  <c r="BQ59" i="5" s="1"/>
  <c r="AK17" i="2"/>
  <c r="AM17" i="2" s="1"/>
  <c r="BP57" i="5"/>
  <c r="BQ57" i="5" s="1"/>
  <c r="AG13" i="2"/>
  <c r="AE6" i="2"/>
  <c r="AI2" i="2"/>
  <c r="AP2" i="2" s="1"/>
  <c r="BP21" i="5"/>
  <c r="BQ21" i="5" s="1"/>
  <c r="E12" i="2"/>
  <c r="BX2" i="2"/>
  <c r="BY5" i="2" s="1"/>
  <c r="AJ2" i="2"/>
  <c r="AL2" i="2" s="1"/>
  <c r="AG17" i="2"/>
  <c r="AC4" i="2"/>
  <c r="AI21" i="2"/>
  <c r="AG26" i="2"/>
  <c r="AK26" i="2"/>
  <c r="AM26" i="2" s="1"/>
  <c r="AG9" i="2"/>
  <c r="AK8" i="2"/>
  <c r="AM8" i="2" s="1"/>
  <c r="AI4" i="2"/>
  <c r="BZ5" i="2"/>
  <c r="BZ6" i="2"/>
  <c r="AE14" i="2"/>
  <c r="AE21" i="2"/>
  <c r="BX3" i="2"/>
  <c r="BZ3" i="2" s="1"/>
  <c r="AK16" i="2"/>
  <c r="AM16" i="2" s="1"/>
  <c r="AI19" i="2"/>
  <c r="AE3" i="2"/>
  <c r="AI22" i="2"/>
  <c r="AE4" i="2"/>
  <c r="AJ32" i="2"/>
  <c r="AL32" i="2" s="1"/>
  <c r="AJ19" i="2"/>
  <c r="AL19" i="2" s="1"/>
  <c r="AG19" i="2"/>
  <c r="AK19" i="2"/>
  <c r="AM19" i="2" s="1"/>
  <c r="AJ22" i="2"/>
  <c r="AL22" i="2" s="1"/>
  <c r="AG21" i="2"/>
  <c r="AK22" i="2"/>
  <c r="AM22" i="2" s="1"/>
  <c r="AI32" i="2"/>
  <c r="BP27" i="5"/>
  <c r="BQ27" i="5" s="1"/>
  <c r="BP3" i="5"/>
  <c r="BQ3" i="5" s="1"/>
  <c r="BP11" i="5"/>
  <c r="BQ11" i="5" s="1"/>
  <c r="BP25" i="5"/>
  <c r="BQ25" i="5" s="1"/>
  <c r="AC19" i="2"/>
  <c r="AE15" i="2"/>
  <c r="AE9" i="2"/>
  <c r="AJ8" i="2"/>
  <c r="AL8" i="2" s="1"/>
  <c r="AJ20" i="2"/>
  <c r="AL20" i="2" s="1"/>
  <c r="AG20" i="2"/>
  <c r="AP20" i="2" s="1"/>
  <c r="BR8" i="2"/>
  <c r="BR7" i="2"/>
  <c r="AE22" i="2"/>
  <c r="AI6" i="2"/>
  <c r="AI13"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9" i="2"/>
  <c r="AL9" i="2" s="1"/>
  <c r="BP43" i="5"/>
  <c r="BQ43" i="5" s="1"/>
  <c r="BP49" i="5"/>
  <c r="BQ49" i="5" s="1"/>
  <c r="AG8" i="2"/>
  <c r="BP39" i="5"/>
  <c r="BQ39" i="5" s="1"/>
  <c r="AK32" i="2"/>
  <c r="AM32" i="2" s="1"/>
  <c r="E18" i="2"/>
  <c r="BD5" i="2"/>
  <c r="BD18" i="2"/>
  <c r="BD30" i="2"/>
  <c r="BD25" i="2"/>
  <c r="BD9" i="2"/>
  <c r="BD24" i="2"/>
  <c r="BD32" i="2"/>
  <c r="BD13" i="2"/>
  <c r="BD4" i="2"/>
  <c r="BD29" i="2"/>
  <c r="BD14" i="2"/>
  <c r="BD17" i="2"/>
  <c r="BD12" i="2"/>
  <c r="BD8" i="2"/>
  <c r="BD15" i="2"/>
  <c r="BD16" i="2"/>
  <c r="BD23" i="2"/>
  <c r="BD3" i="2"/>
  <c r="BD11" i="2"/>
  <c r="BD21" i="2"/>
  <c r="BD28" i="2"/>
  <c r="BD2" i="2"/>
  <c r="BD19" i="2"/>
  <c r="BD22" i="2"/>
  <c r="BD27" i="2"/>
  <c r="BD33" i="2"/>
  <c r="BD7" i="2"/>
  <c r="K6" i="2"/>
  <c r="E6" i="2"/>
  <c r="BB10" i="2"/>
  <c r="E10" i="2"/>
  <c r="K20" i="2"/>
  <c r="E20" i="2"/>
  <c r="K26" i="2"/>
  <c r="E26" i="2"/>
  <c r="BC26" i="2"/>
  <c r="AC20" i="2"/>
  <c r="BB6" i="2"/>
  <c r="BC6" i="2"/>
  <c r="AC12" i="2"/>
  <c r="AC22" i="2"/>
  <c r="AE12" i="2"/>
  <c r="AC28" i="2"/>
  <c r="AC33" i="2"/>
  <c r="AC11" i="2"/>
  <c r="AJ3" i="2"/>
  <c r="AL3" i="2" s="1"/>
  <c r="AC26" i="2"/>
  <c r="AC18" i="2"/>
  <c r="AC14" i="2"/>
  <c r="AG12" i="2"/>
  <c r="AC25" i="2"/>
  <c r="AC10" i="2"/>
  <c r="AC27" i="2"/>
  <c r="AC5" i="2"/>
  <c r="AC8" i="2"/>
  <c r="AC6" i="2"/>
  <c r="AC7" i="2"/>
  <c r="AC16" i="2"/>
  <c r="AC13" i="2"/>
  <c r="AC17" i="2"/>
  <c r="AC30" i="2"/>
  <c r="AC29" i="2"/>
  <c r="AC21" i="2"/>
  <c r="AC15" i="2"/>
  <c r="AC24" i="2"/>
  <c r="AC3" i="2"/>
  <c r="AC23" i="2"/>
  <c r="AI12" i="2"/>
  <c r="AK23" i="2"/>
  <c r="AM23" i="2" s="1"/>
  <c r="AG23" i="2"/>
  <c r="AP23" i="2" s="1"/>
  <c r="AI18" i="2"/>
  <c r="AJ30" i="2"/>
  <c r="AL30" i="2" s="1"/>
  <c r="AI30" i="2"/>
  <c r="AP30" i="2" s="1"/>
  <c r="AC32" i="2"/>
  <c r="AJ15" i="2"/>
  <c r="AL15" i="2" s="1"/>
  <c r="AI15" i="2"/>
  <c r="AI9" i="2"/>
  <c r="AC9" i="2"/>
  <c r="AI3" i="2"/>
  <c r="AC2" i="2"/>
  <c r="AG29" i="2"/>
  <c r="BB26" i="2"/>
  <c r="BL24" i="2"/>
  <c r="BL17" i="2"/>
  <c r="BC20" i="2"/>
  <c r="BB20" i="2"/>
  <c r="BB21" i="2"/>
  <c r="K21" i="2"/>
  <c r="BB5" i="2"/>
  <c r="K5" i="2"/>
  <c r="BC32" i="2"/>
  <c r="K32" i="2"/>
  <c r="BC14" i="2"/>
  <c r="K14" i="2"/>
  <c r="BC17" i="2"/>
  <c r="K17" i="2"/>
  <c r="BB2" i="2"/>
  <c r="K2" i="2"/>
  <c r="BB29" i="2"/>
  <c r="K29" i="2"/>
  <c r="BB25" i="2"/>
  <c r="K25" i="2"/>
  <c r="BB24" i="2"/>
  <c r="K24" i="2"/>
  <c r="BC24" i="2"/>
  <c r="BB22" i="2"/>
  <c r="K22" i="2"/>
  <c r="BC11" i="2"/>
  <c r="K11" i="2"/>
  <c r="BB13" i="2"/>
  <c r="K13" i="2"/>
  <c r="BC4" i="2"/>
  <c r="K4" i="2"/>
  <c r="BB33" i="2"/>
  <c r="K33" i="2"/>
  <c r="BC19" i="2"/>
  <c r="K19" i="2"/>
  <c r="BC18" i="2"/>
  <c r="K18" i="2"/>
  <c r="BC7" i="2"/>
  <c r="K7" i="2"/>
  <c r="BC10" i="2"/>
  <c r="K10" i="2"/>
  <c r="BC9" i="2"/>
  <c r="K9" i="2"/>
  <c r="BB8" i="2"/>
  <c r="K8" i="2"/>
  <c r="BC30" i="2"/>
  <c r="K30" i="2"/>
  <c r="BC3" i="2"/>
  <c r="K3" i="2"/>
  <c r="BC23" i="2"/>
  <c r="K23" i="2"/>
  <c r="BB28" i="2"/>
  <c r="K28" i="2"/>
  <c r="BC12" i="2"/>
  <c r="K12" i="2"/>
  <c r="BC15" i="2"/>
  <c r="K15" i="2"/>
  <c r="BB27" i="2"/>
  <c r="K27" i="2"/>
  <c r="BC16" i="2"/>
  <c r="K16" i="2"/>
  <c r="BB16" i="2"/>
  <c r="BL22" i="2"/>
  <c r="BL7" i="2"/>
  <c r="BL3" i="2"/>
  <c r="BB7" i="2"/>
  <c r="BL30" i="2"/>
  <c r="AK13" i="2"/>
  <c r="AM13" i="2" s="1"/>
  <c r="BL28" i="2"/>
  <c r="BL29" i="2"/>
  <c r="BL13" i="2"/>
  <c r="AK27" i="2"/>
  <c r="AM27" i="2" s="1"/>
  <c r="AJ27" i="2"/>
  <c r="AL27" i="2" s="1"/>
  <c r="BL11" i="2"/>
  <c r="AK9" i="2"/>
  <c r="AM9" i="2" s="1"/>
  <c r="BL14" i="2"/>
  <c r="BC27" i="2"/>
  <c r="AK6" i="2"/>
  <c r="AM6" i="2" s="1"/>
  <c r="BL32" i="2"/>
  <c r="AJ33" i="2"/>
  <c r="AL33" i="2" s="1"/>
  <c r="AJ6" i="2"/>
  <c r="AL6" i="2" s="1"/>
  <c r="BL21" i="2"/>
  <c r="AK30" i="2"/>
  <c r="AM30" i="2" s="1"/>
  <c r="BL6" i="2"/>
  <c r="BL33" i="2"/>
  <c r="BL18" i="2"/>
  <c r="AK15" i="2"/>
  <c r="AM15" i="2" s="1"/>
  <c r="BL15" i="2"/>
  <c r="BL8" i="2"/>
  <c r="BL20" i="2"/>
  <c r="BL10" i="2"/>
  <c r="BL25" i="2"/>
  <c r="BL27" i="2"/>
  <c r="BL26" i="2"/>
  <c r="BL23" i="2"/>
  <c r="BB18" i="2"/>
  <c r="BL19" i="2"/>
  <c r="AJ21" i="2"/>
  <c r="AL21" i="2" s="1"/>
  <c r="AK18" i="2"/>
  <c r="AM18" i="2" s="1"/>
  <c r="AJ12" i="2"/>
  <c r="AL12" i="2" s="1"/>
  <c r="AK4" i="2"/>
  <c r="AM4" i="2" s="1"/>
  <c r="AJ4" i="2"/>
  <c r="AL4" i="2" s="1"/>
  <c r="AJ24" i="2"/>
  <c r="AL24" i="2" s="1"/>
  <c r="BL9" i="2"/>
  <c r="AK21" i="2"/>
  <c r="AM21" i="2" s="1"/>
  <c r="BL2" i="2"/>
  <c r="AK33" i="2"/>
  <c r="AM33" i="2" s="1"/>
  <c r="AJ29" i="2"/>
  <c r="AL29" i="2" s="1"/>
  <c r="AJ13" i="2"/>
  <c r="AL13" i="2" s="1"/>
  <c r="AJ23" i="2"/>
  <c r="AL23" i="2" s="1"/>
  <c r="AK14" i="2"/>
  <c r="AM14" i="2" s="1"/>
  <c r="AK31" i="2"/>
  <c r="AK3" i="2"/>
  <c r="AM3" i="2" s="1"/>
  <c r="AK24" i="2"/>
  <c r="AM24" i="2" s="1"/>
  <c r="AK12" i="2"/>
  <c r="AM12" i="2" s="1"/>
  <c r="BC25" i="2"/>
  <c r="BC2" i="2"/>
  <c r="BL16" i="2"/>
  <c r="BC8" i="2"/>
  <c r="AJ14" i="2"/>
  <c r="AL14" i="2" s="1"/>
  <c r="BL5" i="2"/>
  <c r="BL4" i="2"/>
  <c r="BB3" i="2"/>
  <c r="BB19" i="2"/>
  <c r="BB12" i="2"/>
  <c r="BB4" i="2"/>
  <c r="BC5" i="2"/>
  <c r="BC21" i="2"/>
  <c r="BL12" i="2"/>
  <c r="BB30" i="2"/>
  <c r="AJ31" i="2"/>
  <c r="BB17" i="2"/>
  <c r="BC33" i="2"/>
  <c r="BC29" i="2"/>
  <c r="BB15" i="2"/>
  <c r="BB11" i="2"/>
  <c r="BB14" i="2"/>
  <c r="BC22" i="2"/>
  <c r="BC28" i="2"/>
  <c r="BC13" i="2"/>
  <c r="BB9" i="2"/>
  <c r="BB32" i="2"/>
  <c r="BB23"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31" i="2"/>
  <c r="BR5" i="2" s="1"/>
  <c r="AT31" i="2"/>
  <c r="AX31" i="2"/>
  <c r="P31" i="2"/>
  <c r="J31" i="2"/>
  <c r="BR2" i="2" s="1"/>
  <c r="AZ31" i="2"/>
  <c r="X31" i="2"/>
  <c r="BJ31" i="2"/>
  <c r="BM31" i="2" s="1"/>
  <c r="BI31" i="2"/>
  <c r="BK31" i="2"/>
  <c r="AM31" i="2" l="1"/>
  <c r="AP14" i="2"/>
  <c r="AP25" i="2"/>
  <c r="AP5" i="2"/>
  <c r="AP18" i="2"/>
  <c r="AP11" i="2"/>
  <c r="AP26" i="2"/>
  <c r="AP27" i="2"/>
  <c r="AO29" i="2"/>
  <c r="AN26" i="2"/>
  <c r="AP29" i="2"/>
  <c r="AP17" i="2"/>
  <c r="BR13" i="2"/>
  <c r="AP8" i="2"/>
  <c r="AP19" i="2"/>
  <c r="AP33" i="2"/>
  <c r="AP13" i="2"/>
  <c r="AP12" i="2"/>
  <c r="AP6" i="2"/>
  <c r="AP32" i="2"/>
  <c r="AP3" i="2"/>
  <c r="AP22" i="2"/>
  <c r="AP9" i="2"/>
  <c r="AP15" i="2"/>
  <c r="AP4" i="2"/>
  <c r="AP21" i="2"/>
  <c r="BQ15" i="2"/>
  <c r="BY6" i="2"/>
  <c r="BY7" i="2" s="1"/>
  <c r="BY8" i="2" s="1"/>
  <c r="BX4" i="2"/>
  <c r="BZ4" i="2" s="1"/>
  <c r="BZ7" i="2" s="1"/>
  <c r="BR4" i="2"/>
  <c r="BR11" i="2"/>
  <c r="AN20" i="2"/>
  <c r="BQ67" i="5"/>
  <c r="BP67" i="5"/>
  <c r="AO6" i="2"/>
  <c r="AO26" i="2"/>
  <c r="BD31" i="2"/>
  <c r="AO20" i="2"/>
  <c r="K31" i="2"/>
  <c r="AO31" i="2" s="1"/>
  <c r="E31" i="2"/>
  <c r="AO23" i="2"/>
  <c r="AC31" i="2"/>
  <c r="AN6" i="2"/>
  <c r="AL31" i="2"/>
  <c r="AO4" i="2"/>
  <c r="AO14" i="2"/>
  <c r="AO21" i="2"/>
  <c r="AN17" i="2"/>
  <c r="AO17" i="2"/>
  <c r="AN16" i="2"/>
  <c r="AO16" i="2"/>
  <c r="AN3" i="2"/>
  <c r="AO3" i="2"/>
  <c r="AN18" i="2"/>
  <c r="AO18" i="2"/>
  <c r="AN22" i="2"/>
  <c r="AO22" i="2"/>
  <c r="AN28" i="2"/>
  <c r="AO28" i="2"/>
  <c r="AN10" i="2"/>
  <c r="AO10" i="2"/>
  <c r="AO13" i="2"/>
  <c r="AO24" i="2"/>
  <c r="AN2" i="2"/>
  <c r="AO2" i="2"/>
  <c r="AN32" i="2"/>
  <c r="AO32" i="2"/>
  <c r="AN25" i="2"/>
  <c r="AO25" i="2"/>
  <c r="AN5" i="2"/>
  <c r="AO5" i="2"/>
  <c r="AO12" i="2"/>
  <c r="AN9" i="2"/>
  <c r="AO9" i="2"/>
  <c r="AO27" i="2"/>
  <c r="AN30" i="2"/>
  <c r="AO30" i="2"/>
  <c r="AN19" i="2"/>
  <c r="AO19" i="2"/>
  <c r="AN15" i="2"/>
  <c r="AO15" i="2"/>
  <c r="AN8" i="2"/>
  <c r="AO8" i="2"/>
  <c r="AN7" i="2"/>
  <c r="AO7" i="2"/>
  <c r="AO33" i="2"/>
  <c r="AN11" i="2"/>
  <c r="AO11" i="2"/>
  <c r="AN14" i="2"/>
  <c r="AN21" i="2"/>
  <c r="AN27" i="2"/>
  <c r="AN13" i="2"/>
  <c r="AN24" i="2"/>
  <c r="AN29" i="2"/>
  <c r="AN23" i="2"/>
  <c r="AN33" i="2"/>
  <c r="AN12" i="2"/>
  <c r="AN4" i="2"/>
  <c r="BB31" i="2"/>
  <c r="BC31" i="2"/>
  <c r="BQ67" i="4"/>
  <c r="BP67" i="4"/>
  <c r="BL31" i="2"/>
  <c r="BA31" i="2"/>
  <c r="BZ8" i="2" l="1"/>
  <c r="AN31" i="2"/>
</calcChain>
</file>

<file path=xl/sharedStrings.xml><?xml version="1.0" encoding="utf-8"?>
<sst xmlns="http://schemas.openxmlformats.org/spreadsheetml/2006/main" count="5710" uniqueCount="1793">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</sst>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72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28</c:v>
                </c:pt>
                <c:pt idx="40">
                  <c:v>28</c:v>
                </c:pt>
                <c:pt idx="41">
                  <c:v>28</c:v>
                </c:pt>
                <c:pt idx="42">
                  <c:v>28</c:v>
                </c:pt>
                <c:pt idx="43">
                  <c:v>28</c:v>
                </c:pt>
                <c:pt idx="44">
                  <c:v>28</c:v>
                </c:pt>
                <c:pt idx="45">
                  <c:v>28</c:v>
                </c:pt>
                <c:pt idx="46">
                  <c:v>28</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R2:AR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J1:AJ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abSelected="1" topLeftCell="A232" workbookViewId="0">
      <selection activeCell="C252" sqref="C25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2" t="s">
        <v>78</v>
      </c>
      <c r="F1" s="52"/>
      <c r="G1" s="52"/>
      <c r="H1" s="52"/>
      <c r="I1" s="52" t="s">
        <v>79</v>
      </c>
      <c r="J1" s="52"/>
      <c r="K1" s="52"/>
      <c r="L1" s="52"/>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243</v>
      </c>
      <c r="AP4" t="s">
        <v>1442</v>
      </c>
      <c r="AQ4">
        <v>50</v>
      </c>
    </row>
    <row r="5" spans="1:43"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134</v>
      </c>
      <c r="AP5" t="s">
        <v>1443</v>
      </c>
      <c r="AQ5">
        <v>50</v>
      </c>
    </row>
    <row r="6" spans="1:43"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109</v>
      </c>
      <c r="AP6" t="s">
        <v>1482</v>
      </c>
      <c r="AQ6">
        <v>50</v>
      </c>
    </row>
    <row r="7" spans="1:43"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0.55144032921810704</v>
      </c>
      <c r="AP7" t="s">
        <v>1444</v>
      </c>
      <c r="AQ7">
        <v>50</v>
      </c>
    </row>
    <row r="8" spans="1:43"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115.29999999999988</v>
      </c>
      <c r="AP9" t="s">
        <v>1457</v>
      </c>
      <c r="AQ9">
        <v>40</v>
      </c>
    </row>
    <row r="10" spans="1:43"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0.47448559670781842</v>
      </c>
      <c r="AP10" t="s">
        <v>1459</v>
      </c>
      <c r="AQ10">
        <v>75</v>
      </c>
    </row>
    <row r="11" spans="1:43"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107.2</v>
      </c>
      <c r="AN11">
        <f>80/100</f>
        <v>0.8</v>
      </c>
      <c r="AP11" t="s">
        <v>1458</v>
      </c>
      <c r="AQ11">
        <v>65</v>
      </c>
    </row>
    <row r="12" spans="1:43"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38</v>
      </c>
      <c r="AN12">
        <f>10/100</f>
        <v>0.1</v>
      </c>
    </row>
    <row r="13" spans="1:43"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4.3</v>
      </c>
      <c r="AN13">
        <f>10/100</f>
        <v>0.1</v>
      </c>
    </row>
    <row r="14" spans="1:43"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49</v>
      </c>
    </row>
    <row r="15" spans="1:43"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120.81999999999991</v>
      </c>
      <c r="AP17" t="s">
        <v>1483</v>
      </c>
      <c r="AQ17">
        <f>SUM(AQ3:AQ16)</f>
        <v>535</v>
      </c>
    </row>
    <row r="18" spans="1:4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0.49720164609053458</v>
      </c>
    </row>
    <row r="19" spans="1:4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 t="shared" ref="H67:H130" si="3">IF(AND(ISBLANK($F67),ISBLANK($G67)),"_",IF($F67&gt;$G67,$D67,$E67))</f>
        <v>VAN</v>
      </c>
      <c r="I67" s="2" t="s">
        <v>40</v>
      </c>
      <c r="J67" s="2">
        <v>3</v>
      </c>
      <c r="K67" s="2">
        <v>2</v>
      </c>
      <c r="L67" s="2" t="str">
        <f t="shared" ref="L67:L130" si="4">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5">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 t="shared" si="3"/>
        <v>WSH</v>
      </c>
      <c r="I68" s="2" t="s">
        <v>77</v>
      </c>
      <c r="J68" s="2">
        <v>2</v>
      </c>
      <c r="K68" s="2">
        <v>3</v>
      </c>
      <c r="L68" s="2" t="str">
        <f t="shared" si="4"/>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5"/>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 t="shared" si="3"/>
        <v>BUF</v>
      </c>
      <c r="I69" s="2" t="s">
        <v>40</v>
      </c>
      <c r="J69" s="2">
        <v>4</v>
      </c>
      <c r="K69" s="2">
        <v>6</v>
      </c>
      <c r="L69" s="2" t="str">
        <f t="shared" si="4"/>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5"/>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45581</v>
      </c>
      <c r="B70" s="4">
        <v>45582</v>
      </c>
      <c r="C70" s="7" t="s">
        <v>180</v>
      </c>
      <c r="D70" s="2" t="s">
        <v>33</v>
      </c>
      <c r="E70" s="2" t="s">
        <v>13</v>
      </c>
      <c r="F70" s="2">
        <v>4</v>
      </c>
      <c r="G70" s="2">
        <v>5</v>
      </c>
      <c r="H70" s="2" t="str">
        <f t="shared" si="3"/>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5"/>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 t="shared" si="3"/>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5"/>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si="3"/>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5"/>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3"/>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5"/>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3"/>
        <v>CAR</v>
      </c>
      <c r="I74" s="2" t="s">
        <v>40</v>
      </c>
      <c r="J74" s="2">
        <v>4</v>
      </c>
      <c r="K74" s="2">
        <v>1</v>
      </c>
      <c r="L74" s="13"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5"/>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3"/>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5"/>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3"/>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5"/>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3"/>
        <v>OTT</v>
      </c>
      <c r="I77" s="2" t="s">
        <v>40</v>
      </c>
      <c r="J77" s="2">
        <v>4</v>
      </c>
      <c r="K77" s="2">
        <v>5</v>
      </c>
      <c r="L77" s="13"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5"/>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3"/>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5"/>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3"/>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5"/>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3"/>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5"/>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3"/>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5"/>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3"/>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5"/>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3"/>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5"/>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45582</v>
      </c>
      <c r="B84" s="4">
        <v>45584</v>
      </c>
      <c r="C84" s="7" t="s">
        <v>194</v>
      </c>
      <c r="D84" s="2" t="s">
        <v>25</v>
      </c>
      <c r="E84" s="2" t="s">
        <v>45</v>
      </c>
      <c r="F84" s="2">
        <v>4</v>
      </c>
      <c r="G84" s="2">
        <v>3</v>
      </c>
      <c r="H84" s="2" t="str">
        <f t="shared" si="3"/>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5"/>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 t="shared" si="3"/>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5"/>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3"/>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5"/>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3"/>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5"/>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3"/>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5"/>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3"/>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5"/>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3"/>
        <v>WPG</v>
      </c>
      <c r="I90" s="2" t="s">
        <v>40</v>
      </c>
      <c r="J90" s="2">
        <v>3</v>
      </c>
      <c r="K90" s="2">
        <v>6</v>
      </c>
      <c r="L90" s="13"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5"/>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3"/>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5"/>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3"/>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5"/>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3"/>
        <v>TBL</v>
      </c>
      <c r="I93" s="12" t="s">
        <v>40</v>
      </c>
      <c r="J93" s="12">
        <v>2</v>
      </c>
      <c r="K93" s="12">
        <v>5</v>
      </c>
      <c r="L93" s="12" t="str">
        <f t="shared" si="4"/>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5"/>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3"/>
        <v>WSH</v>
      </c>
      <c r="I94" s="2" t="s">
        <v>40</v>
      </c>
      <c r="J94" s="2">
        <v>4</v>
      </c>
      <c r="K94" s="2">
        <v>1</v>
      </c>
      <c r="L94" s="13"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5"/>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3"/>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5"/>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3"/>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5"/>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3"/>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5"/>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3"/>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5"/>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3"/>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5"/>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 t="shared" si="3"/>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5"/>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 t="shared" si="3"/>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5"/>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3"/>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5"/>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214</v>
      </c>
      <c r="D103" s="2" t="s">
        <v>16</v>
      </c>
      <c r="E103" s="2" t="s">
        <v>35</v>
      </c>
      <c r="F103" s="2">
        <v>3</v>
      </c>
      <c r="G103" s="2">
        <v>1</v>
      </c>
      <c r="H103" s="2" t="str">
        <f t="shared" si="3"/>
        <v>BOS</v>
      </c>
      <c r="I103" s="2" t="s">
        <v>40</v>
      </c>
      <c r="J103" s="2">
        <v>0</v>
      </c>
      <c r="K103" s="2">
        <v>4</v>
      </c>
      <c r="L103" s="2" t="str">
        <f t="shared" si="4"/>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5"/>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 t="shared" si="3"/>
        <v>CGY</v>
      </c>
      <c r="I104" s="2" t="s">
        <v>40</v>
      </c>
      <c r="J104" s="2">
        <v>3</v>
      </c>
      <c r="K104" s="2">
        <v>4</v>
      </c>
      <c r="L104" s="2" t="str">
        <f t="shared" si="4"/>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5"/>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 t="shared" si="3"/>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5"/>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4">
        <v>45587</v>
      </c>
      <c r="C106" s="7" t="s">
        <v>216</v>
      </c>
      <c r="D106" s="2" t="s">
        <v>30</v>
      </c>
      <c r="E106" s="2" t="s">
        <v>15</v>
      </c>
      <c r="F106" s="2">
        <v>3</v>
      </c>
      <c r="G106" s="2">
        <v>4</v>
      </c>
      <c r="H106" s="2" t="str">
        <f t="shared" si="3"/>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5"/>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 t="shared" si="3"/>
        <v>ANA</v>
      </c>
      <c r="I107" s="2" t="s">
        <v>40</v>
      </c>
      <c r="J107" s="2">
        <v>1</v>
      </c>
      <c r="K107" s="2">
        <v>3</v>
      </c>
      <c r="L107" s="2" t="str">
        <f t="shared" si="4"/>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5"/>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 t="shared" si="3"/>
        <v>SEA</v>
      </c>
      <c r="I108" s="2" t="s">
        <v>77</v>
      </c>
      <c r="J108" s="2">
        <v>3</v>
      </c>
      <c r="K108" s="2">
        <v>2</v>
      </c>
      <c r="L108" s="2" t="str">
        <f t="shared" si="4"/>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5"/>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3"/>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5"/>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3"/>
        <v>PHI</v>
      </c>
      <c r="I110" s="12" t="s">
        <v>77</v>
      </c>
      <c r="J110" s="12">
        <v>3</v>
      </c>
      <c r="K110" s="12">
        <v>6</v>
      </c>
      <c r="L110" s="12" t="str">
        <f t="shared" si="4"/>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5"/>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3"/>
        <v>BOS</v>
      </c>
      <c r="I111" s="2" t="s">
        <v>40</v>
      </c>
      <c r="J111" s="2">
        <v>5</v>
      </c>
      <c r="K111" s="2">
        <v>2</v>
      </c>
      <c r="L111" s="13"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5"/>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3"/>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5"/>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3"/>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5"/>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3"/>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5"/>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3"/>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5"/>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3"/>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5"/>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3"/>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5"/>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3"/>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5"/>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3"/>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5"/>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3"/>
        <v>VGK</v>
      </c>
      <c r="I120" s="2" t="s">
        <v>40</v>
      </c>
      <c r="J120" s="2">
        <v>4</v>
      </c>
      <c r="K120" s="2">
        <v>6</v>
      </c>
      <c r="L120" s="13"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5"/>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3"/>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5"/>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3"/>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5"/>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 t="shared" si="3"/>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5"/>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 t="shared" si="3"/>
        <v>BUF</v>
      </c>
      <c r="I124" s="2" t="s">
        <v>40</v>
      </c>
      <c r="J124" s="2">
        <v>3</v>
      </c>
      <c r="K124" s="2">
        <v>5</v>
      </c>
      <c r="L124" s="13"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5"/>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3"/>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5"/>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3"/>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5"/>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3"/>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5"/>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3"/>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5"/>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45590</v>
      </c>
      <c r="B129" s="4">
        <v>45591</v>
      </c>
      <c r="C129" s="7" t="s">
        <v>239</v>
      </c>
      <c r="D129" s="2" t="s">
        <v>46</v>
      </c>
      <c r="E129" s="2" t="s">
        <v>43</v>
      </c>
      <c r="F129" s="2">
        <v>3</v>
      </c>
      <c r="G129" s="2">
        <v>5</v>
      </c>
      <c r="H129" s="2" t="str">
        <f t="shared" si="3"/>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5"/>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 t="shared" si="3"/>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5"/>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ref="H131:H194" si="6">IF(AND(ISBLANK($F131),ISBLANK($G131)),"_",IF($F131&gt;$G131,$D131,$E131))</f>
        <v>CGY</v>
      </c>
      <c r="I131" s="2" t="s">
        <v>40</v>
      </c>
      <c r="J131" s="2">
        <v>5</v>
      </c>
      <c r="K131" s="2">
        <v>3</v>
      </c>
      <c r="L131" s="2" t="str">
        <f t="shared" ref="L131:L194" si="7">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6"/>
        <v>FLA</v>
      </c>
      <c r="I132" s="2" t="s">
        <v>40</v>
      </c>
      <c r="J132" s="2">
        <v>6</v>
      </c>
      <c r="K132" s="2">
        <v>3</v>
      </c>
      <c r="L132" s="2" t="str">
        <f t="shared" si="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6"/>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6"/>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6"/>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si="6"/>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6"/>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6"/>
        <v>EDM</v>
      </c>
      <c r="I138" s="2" t="s">
        <v>40</v>
      </c>
      <c r="J138" s="2">
        <v>3</v>
      </c>
      <c r="K138" s="2">
        <v>2</v>
      </c>
      <c r="L138" s="13"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6"/>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6"/>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6"/>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6"/>
        <v>FLA</v>
      </c>
      <c r="I142" s="2" t="s">
        <v>77</v>
      </c>
      <c r="J142" s="2">
        <v>5</v>
      </c>
      <c r="K142" s="2">
        <v>2</v>
      </c>
      <c r="L142" s="13"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 t="shared" si="6"/>
        <v>NSH</v>
      </c>
      <c r="I143" s="2" t="s">
        <v>40</v>
      </c>
      <c r="J143" s="2">
        <v>2</v>
      </c>
      <c r="K143" s="2">
        <v>3</v>
      </c>
      <c r="L143" s="2" t="str">
        <f t="shared" si="7"/>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 t="shared" si="6"/>
        <v>EDM</v>
      </c>
      <c r="I144" s="2" t="s">
        <v>40</v>
      </c>
      <c r="J144" s="2">
        <v>1</v>
      </c>
      <c r="K144" s="2">
        <v>6</v>
      </c>
      <c r="L144" s="2" t="str">
        <f t="shared" si="7"/>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6"/>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6"/>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6"/>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6"/>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 t="shared" si="6"/>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4">
        <v>45593</v>
      </c>
      <c r="B150" s="4">
        <v>45594</v>
      </c>
      <c r="C150" s="7" t="s">
        <v>260</v>
      </c>
      <c r="D150" s="2" t="s">
        <v>45</v>
      </c>
      <c r="E150" s="2" t="s">
        <v>16</v>
      </c>
      <c r="F150" s="2">
        <v>3</v>
      </c>
      <c r="G150" s="2">
        <v>4</v>
      </c>
      <c r="H150" s="2" t="str">
        <f t="shared" si="6"/>
        <v>BOS</v>
      </c>
      <c r="I150" s="2" t="s">
        <v>40</v>
      </c>
      <c r="J150" s="2">
        <v>2</v>
      </c>
      <c r="K150" s="2">
        <v>0</v>
      </c>
      <c r="L150" s="13"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 t="shared" si="6"/>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6"/>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 t="shared" si="6"/>
        <v>WSH</v>
      </c>
      <c r="I153" s="2" t="s">
        <v>40</v>
      </c>
      <c r="J153" s="2">
        <v>3</v>
      </c>
      <c r="K153" s="2">
        <v>5</v>
      </c>
      <c r="L153" s="2" t="str">
        <f t="shared" si="7"/>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8"/>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 t="shared" si="6"/>
        <v>ANA</v>
      </c>
      <c r="I154" s="2" t="s">
        <v>39</v>
      </c>
      <c r="J154" s="2">
        <v>3</v>
      </c>
      <c r="K154" s="2">
        <v>1</v>
      </c>
      <c r="L154" s="2" t="str">
        <f t="shared" si="7"/>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8"/>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 t="shared" si="6"/>
        <v>MIN</v>
      </c>
      <c r="I155" s="2" t="s">
        <v>40</v>
      </c>
      <c r="J155" s="2">
        <v>5</v>
      </c>
      <c r="K155" s="2">
        <v>3</v>
      </c>
      <c r="L155" s="2" t="str">
        <f t="shared" si="7"/>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6"/>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 t="shared" si="6"/>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 t="shared" si="6"/>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6"/>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6"/>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272</v>
      </c>
      <c r="D161" s="2" t="s">
        <v>32</v>
      </c>
      <c r="E161" s="2" t="s">
        <v>25</v>
      </c>
      <c r="F161" s="2">
        <v>4</v>
      </c>
      <c r="G161" s="2">
        <v>3</v>
      </c>
      <c r="H161" s="2" t="str">
        <f t="shared" si="6"/>
        <v>NJD</v>
      </c>
      <c r="I161" s="2" t="s">
        <v>39</v>
      </c>
      <c r="J161" s="2">
        <v>6</v>
      </c>
      <c r="K161" s="2">
        <v>0</v>
      </c>
      <c r="L161" s="2" t="str">
        <f t="shared" si="7"/>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 t="shared" si="6"/>
        <v>VGK</v>
      </c>
      <c r="I162" s="3" t="s">
        <v>40</v>
      </c>
      <c r="J162" s="3">
        <v>3</v>
      </c>
      <c r="K162" s="3">
        <v>6</v>
      </c>
      <c r="L162" s="2" t="str">
        <f t="shared" si="7"/>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 t="shared" si="6"/>
        <v>TOR</v>
      </c>
      <c r="I163" s="2" t="s">
        <v>40</v>
      </c>
      <c r="J163" s="2">
        <v>1</v>
      </c>
      <c r="K163" s="2">
        <v>4</v>
      </c>
      <c r="L163" s="13"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6"/>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6"/>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6"/>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6"/>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si="6"/>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6"/>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6"/>
        <v>DAL</v>
      </c>
      <c r="I170" s="2" t="s">
        <v>77</v>
      </c>
      <c r="J170" s="2">
        <v>6</v>
      </c>
      <c r="K170" s="2">
        <v>4</v>
      </c>
      <c r="L170" s="13" t="str">
        <f t="shared" si="7"/>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6"/>
        <v>BUF</v>
      </c>
      <c r="I171" s="2" t="s">
        <v>40</v>
      </c>
      <c r="J171" s="2">
        <v>4</v>
      </c>
      <c r="K171" s="2">
        <v>3</v>
      </c>
      <c r="L171" s="2" t="str">
        <f t="shared" si="7"/>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6"/>
        <v>NYR</v>
      </c>
      <c r="I172" s="2" t="s">
        <v>40</v>
      </c>
      <c r="J172" s="2">
        <v>1</v>
      </c>
      <c r="K172" s="2">
        <v>2</v>
      </c>
      <c r="L172" s="2" t="str">
        <f t="shared" si="7"/>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6"/>
        <v>WPG</v>
      </c>
      <c r="I173" s="2" t="s">
        <v>40</v>
      </c>
      <c r="J173" s="2">
        <v>6</v>
      </c>
      <c r="K173" s="2">
        <v>2</v>
      </c>
      <c r="L173" s="2" t="str">
        <f t="shared" si="7"/>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6"/>
        <v>TBL</v>
      </c>
      <c r="I174" s="2" t="s">
        <v>40</v>
      </c>
      <c r="J174" s="2">
        <v>3</v>
      </c>
      <c r="K174" s="2">
        <v>5</v>
      </c>
      <c r="L174" s="2" t="str">
        <f t="shared" si="7"/>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 t="shared" si="6"/>
        <v>CGY</v>
      </c>
      <c r="I175" s="3" t="s">
        <v>40</v>
      </c>
      <c r="J175" s="3">
        <v>0</v>
      </c>
      <c r="K175" s="3">
        <v>3</v>
      </c>
      <c r="L175" s="2" t="str">
        <f t="shared" si="7"/>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 t="shared" si="6"/>
        <v>FLA</v>
      </c>
      <c r="I176" s="2" t="s">
        <v>40</v>
      </c>
      <c r="J176" s="2">
        <v>2</v>
      </c>
      <c r="K176" s="2">
        <v>4</v>
      </c>
      <c r="L176" s="13" t="str">
        <f t="shared" si="7"/>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 t="shared" si="6"/>
        <v>PHI</v>
      </c>
      <c r="I177" s="2" t="s">
        <v>77</v>
      </c>
      <c r="J177" s="2">
        <v>3</v>
      </c>
      <c r="K177" s="2">
        <v>0</v>
      </c>
      <c r="L177" s="2" t="str">
        <f t="shared" si="7"/>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 t="shared" si="6"/>
        <v>LAK</v>
      </c>
      <c r="I178" s="2" t="s">
        <v>40</v>
      </c>
      <c r="J178" s="2">
        <v>4</v>
      </c>
      <c r="K178" s="2">
        <v>3</v>
      </c>
      <c r="L178" s="2" t="str">
        <f t="shared" si="7"/>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6"/>
        <v>WSH</v>
      </c>
      <c r="I179" s="2" t="s">
        <v>40</v>
      </c>
      <c r="J179" s="2">
        <v>2</v>
      </c>
      <c r="K179" s="2">
        <v>7</v>
      </c>
      <c r="L179" s="2" t="str">
        <f t="shared" si="7"/>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45597</v>
      </c>
      <c r="B180" s="4">
        <v>45598</v>
      </c>
      <c r="C180" s="7" t="s">
        <v>290</v>
      </c>
      <c r="D180" s="2" t="s">
        <v>12</v>
      </c>
      <c r="E180" s="2" t="s">
        <v>30</v>
      </c>
      <c r="F180" s="2">
        <v>2</v>
      </c>
      <c r="G180" s="2">
        <v>5</v>
      </c>
      <c r="H180" s="2" t="str">
        <f t="shared" si="6"/>
        <v>OTT</v>
      </c>
      <c r="I180" s="2" t="s">
        <v>40</v>
      </c>
      <c r="J180" s="2">
        <v>0</v>
      </c>
      <c r="K180" s="2">
        <v>3</v>
      </c>
      <c r="L180" s="2" t="str">
        <f t="shared" si="7"/>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6"/>
        <v>BUF</v>
      </c>
      <c r="I181" s="2" t="s">
        <v>40</v>
      </c>
      <c r="J181" s="2">
        <v>1</v>
      </c>
      <c r="K181" s="2">
        <v>2</v>
      </c>
      <c r="L181" s="2" t="str">
        <f t="shared" si="7"/>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6"/>
        <v>PIT</v>
      </c>
      <c r="I182" s="2" t="s">
        <v>40</v>
      </c>
      <c r="J182" s="2">
        <v>1</v>
      </c>
      <c r="K182" s="2">
        <v>3</v>
      </c>
      <c r="L182" s="2" t="str">
        <f t="shared" si="7"/>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6"/>
        <v>STL</v>
      </c>
      <c r="I183" s="2" t="s">
        <v>40</v>
      </c>
      <c r="J183" s="2">
        <v>2</v>
      </c>
      <c r="K183" s="2">
        <v>4</v>
      </c>
      <c r="L183" s="2" t="str">
        <f t="shared" si="7"/>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6"/>
        <v>NSH</v>
      </c>
      <c r="I184" s="2" t="s">
        <v>40</v>
      </c>
      <c r="J184" s="2">
        <v>2</v>
      </c>
      <c r="K184" s="2">
        <v>5</v>
      </c>
      <c r="L184" s="2" t="str">
        <f t="shared" si="7"/>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6"/>
        <v>VGK</v>
      </c>
      <c r="I185" s="2" t="s">
        <v>40</v>
      </c>
      <c r="J185" s="2">
        <v>3</v>
      </c>
      <c r="K185" s="2">
        <v>4</v>
      </c>
      <c r="L185" s="2" t="str">
        <f t="shared" si="7"/>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6"/>
        <v>VAN</v>
      </c>
      <c r="I186" s="3" t="s">
        <v>40</v>
      </c>
      <c r="J186" s="3">
        <v>3</v>
      </c>
      <c r="K186" s="3">
        <v>2</v>
      </c>
      <c r="L186" s="2" t="str">
        <f t="shared" si="7"/>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6"/>
        <v>NYR</v>
      </c>
      <c r="I187" s="2" t="s">
        <v>40</v>
      </c>
      <c r="J187" s="2">
        <v>2</v>
      </c>
      <c r="K187" s="2">
        <v>5</v>
      </c>
      <c r="L187" s="13" t="str">
        <f t="shared" si="7"/>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6"/>
        <v>WPG</v>
      </c>
      <c r="I188" s="2" t="s">
        <v>77</v>
      </c>
      <c r="J188" s="2">
        <v>4</v>
      </c>
      <c r="K188" s="2">
        <v>7</v>
      </c>
      <c r="L188" s="2" t="str">
        <f t="shared" si="7"/>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 t="shared" si="6"/>
        <v>SEA</v>
      </c>
      <c r="I189" s="2" t="s">
        <v>40</v>
      </c>
      <c r="J189" s="2">
        <v>0</v>
      </c>
      <c r="K189" s="2">
        <v>2</v>
      </c>
      <c r="L189" s="2" t="str">
        <f t="shared" si="7"/>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 t="shared" si="6"/>
        <v>WSH</v>
      </c>
      <c r="I190" s="2" t="s">
        <v>77</v>
      </c>
      <c r="J190" s="2">
        <v>2</v>
      </c>
      <c r="K190" s="2">
        <v>4</v>
      </c>
      <c r="L190" s="2" t="str">
        <f t="shared" si="7"/>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6"/>
        <v>MIN</v>
      </c>
      <c r="I191" s="2" t="s">
        <v>40</v>
      </c>
      <c r="J191" s="2">
        <v>1</v>
      </c>
      <c r="K191" s="2">
        <v>2</v>
      </c>
      <c r="L191" s="2" t="str">
        <f t="shared" si="7"/>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6"/>
        <v>CGY</v>
      </c>
      <c r="I192" s="2" t="s">
        <v>40</v>
      </c>
      <c r="J192" s="2">
        <v>4</v>
      </c>
      <c r="K192" s="2">
        <v>2</v>
      </c>
      <c r="L192" s="2" t="str">
        <f t="shared" si="7"/>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6"/>
        <v>ANA</v>
      </c>
      <c r="I193" s="3" t="s">
        <v>40</v>
      </c>
      <c r="J193" s="3">
        <v>4</v>
      </c>
      <c r="K193" s="3">
        <v>2</v>
      </c>
      <c r="L193" s="2" t="str">
        <f t="shared" si="7"/>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 t="shared" si="6"/>
        <v>NSH</v>
      </c>
      <c r="I194" s="2" t="s">
        <v>77</v>
      </c>
      <c r="J194" s="2">
        <v>3</v>
      </c>
      <c r="K194" s="2">
        <v>0</v>
      </c>
      <c r="L194" s="13" t="str">
        <f t="shared" si="7"/>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 t="shared" ref="H195:H258" si="9">IF(AND(ISBLANK($F195),ISBLANK($G195)),"_",IF($F195&gt;$G195,$D195,$E195))</f>
        <v>NJD</v>
      </c>
      <c r="I195" s="3" t="s">
        <v>40</v>
      </c>
      <c r="J195" s="3">
        <v>3</v>
      </c>
      <c r="K195" s="3">
        <v>0</v>
      </c>
      <c r="L195" s="2" t="str">
        <f t="shared" ref="L195:L258" si="1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1">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9"/>
        <v>OTT</v>
      </c>
      <c r="I196" s="2" t="s">
        <v>40</v>
      </c>
      <c r="J196" s="2">
        <v>1</v>
      </c>
      <c r="K196" s="2">
        <v>5</v>
      </c>
      <c r="L196" s="13" t="str">
        <f t="shared" si="1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 t="shared" si="9"/>
        <v>TOR</v>
      </c>
      <c r="I197" s="2" t="s">
        <v>40</v>
      </c>
      <c r="J197" s="2">
        <v>0</v>
      </c>
      <c r="K197" s="2">
        <v>4</v>
      </c>
      <c r="L197" s="2" t="str">
        <f t="shared" si="1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 t="shared" si="9"/>
        <v>CGY</v>
      </c>
      <c r="I198" s="2" t="s">
        <v>40</v>
      </c>
      <c r="J198" s="2">
        <v>3</v>
      </c>
      <c r="K198" s="2">
        <v>2</v>
      </c>
      <c r="L198" s="2" t="str">
        <f t="shared" si="1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9"/>
        <v>CAR</v>
      </c>
      <c r="I199" s="2" t="s">
        <v>40</v>
      </c>
      <c r="J199" s="2">
        <v>4</v>
      </c>
      <c r="K199" s="2">
        <v>6</v>
      </c>
      <c r="L199" s="2" t="str">
        <f t="shared" si="1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9"/>
        <v>PIT</v>
      </c>
      <c r="I200" s="2" t="s">
        <v>39</v>
      </c>
      <c r="J200" s="2">
        <v>3</v>
      </c>
      <c r="K200" s="2">
        <v>4</v>
      </c>
      <c r="L200" s="2" t="str">
        <f t="shared" si="1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9"/>
        <v>TBL</v>
      </c>
      <c r="I201" s="2" t="s">
        <v>40</v>
      </c>
      <c r="J201" s="2">
        <v>2</v>
      </c>
      <c r="K201" s="2">
        <v>3</v>
      </c>
      <c r="L201" s="2" t="str">
        <f t="shared" si="1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9"/>
        <v>MIN</v>
      </c>
      <c r="I202" s="2" t="s">
        <v>40</v>
      </c>
      <c r="J202" s="2">
        <v>5</v>
      </c>
      <c r="K202" s="2">
        <v>1</v>
      </c>
      <c r="L202" s="2" t="str">
        <f t="shared" si="1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9"/>
        <v>WPG</v>
      </c>
      <c r="I203" s="2" t="s">
        <v>40</v>
      </c>
      <c r="J203" s="2">
        <v>0</v>
      </c>
      <c r="K203" s="2">
        <v>3</v>
      </c>
      <c r="L203" s="2" t="str">
        <f t="shared" si="1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si="9"/>
        <v>COL</v>
      </c>
      <c r="I204" s="2" t="s">
        <v>40</v>
      </c>
      <c r="J204" s="2">
        <v>3</v>
      </c>
      <c r="K204" s="2">
        <v>6</v>
      </c>
      <c r="L204" s="2" t="str">
        <f t="shared" si="1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9"/>
        <v>ANA</v>
      </c>
      <c r="I205" s="2" t="s">
        <v>77</v>
      </c>
      <c r="J205" s="2">
        <v>5</v>
      </c>
      <c r="K205" s="2">
        <v>1</v>
      </c>
      <c r="L205" s="2" t="str">
        <f t="shared" si="1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9"/>
        <v>CBJ</v>
      </c>
      <c r="I206" s="3" t="s">
        <v>40</v>
      </c>
      <c r="J206" s="3">
        <v>1</v>
      </c>
      <c r="K206" s="3">
        <v>2</v>
      </c>
      <c r="L206" s="2" t="str">
        <f t="shared" si="1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1"/>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9"/>
        <v>WSH</v>
      </c>
      <c r="I207" s="2" t="s">
        <v>40</v>
      </c>
      <c r="J207" s="2">
        <v>2</v>
      </c>
      <c r="K207" s="2">
        <v>3</v>
      </c>
      <c r="L207" s="13" t="str">
        <f t="shared" si="1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9"/>
        <v>DET</v>
      </c>
      <c r="I208" s="2" t="s">
        <v>77</v>
      </c>
      <c r="J208" s="2">
        <v>4</v>
      </c>
      <c r="K208" s="2">
        <v>1</v>
      </c>
      <c r="L208" s="2" t="str">
        <f t="shared" si="1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9"/>
        <v>EDM</v>
      </c>
      <c r="I209" s="3" t="s">
        <v>40</v>
      </c>
      <c r="J209" s="3">
        <v>4</v>
      </c>
      <c r="K209" s="3">
        <v>2</v>
      </c>
      <c r="L209" s="2" t="str">
        <f t="shared" si="1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1"/>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9"/>
        <v>CGY</v>
      </c>
      <c r="I210" s="2" t="s">
        <v>77</v>
      </c>
      <c r="J210" s="2">
        <v>3</v>
      </c>
      <c r="K210" s="2">
        <v>4</v>
      </c>
      <c r="L210" s="13" t="str">
        <f t="shared" si="1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9"/>
        <v>OTT</v>
      </c>
      <c r="I211" s="2" t="s">
        <v>40</v>
      </c>
      <c r="J211" s="2">
        <v>4</v>
      </c>
      <c r="K211" s="2">
        <v>2</v>
      </c>
      <c r="L211" s="2" t="str">
        <f t="shared" si="1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 t="shared" si="9"/>
        <v>TBL</v>
      </c>
      <c r="I212" s="2" t="s">
        <v>40</v>
      </c>
      <c r="J212" s="2">
        <v>2</v>
      </c>
      <c r="K212" s="2">
        <v>1</v>
      </c>
      <c r="L212" s="2" t="str">
        <f t="shared" si="1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 t="shared" si="9"/>
        <v>FLA</v>
      </c>
      <c r="I213" s="2" t="s">
        <v>40</v>
      </c>
      <c r="J213" s="2">
        <v>2</v>
      </c>
      <c r="K213" s="2">
        <v>6</v>
      </c>
      <c r="L213" s="2" t="str">
        <f t="shared" si="1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 t="shared" si="9"/>
        <v>NJD</v>
      </c>
      <c r="I214" s="2" t="s">
        <v>40</v>
      </c>
      <c r="J214" s="2">
        <v>3</v>
      </c>
      <c r="K214" s="2">
        <v>5</v>
      </c>
      <c r="L214" s="2" t="str">
        <f t="shared" si="1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 t="shared" si="9"/>
        <v>NYR</v>
      </c>
      <c r="I215" s="2" t="s">
        <v>40</v>
      </c>
      <c r="J215" s="2">
        <v>6</v>
      </c>
      <c r="K215" s="2">
        <v>1</v>
      </c>
      <c r="L215" s="2" t="str">
        <f t="shared" si="1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 t="shared" si="9"/>
        <v>CAR</v>
      </c>
      <c r="I216" s="2" t="s">
        <v>40</v>
      </c>
      <c r="J216" s="2">
        <v>1</v>
      </c>
      <c r="K216" s="2">
        <v>5</v>
      </c>
      <c r="L216" s="2" t="str">
        <f t="shared" si="1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9"/>
        <v>UTA</v>
      </c>
      <c r="I217" s="2" t="s">
        <v>39</v>
      </c>
      <c r="J217" s="2">
        <v>4</v>
      </c>
      <c r="K217" s="2">
        <v>2</v>
      </c>
      <c r="L217" s="2" t="str">
        <f t="shared" si="1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9"/>
        <v>DAL</v>
      </c>
      <c r="I218" s="2" t="s">
        <v>40</v>
      </c>
      <c r="J218" s="2">
        <v>1</v>
      </c>
      <c r="K218" s="2">
        <v>3</v>
      </c>
      <c r="L218" s="2" t="str">
        <f t="shared" si="1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9"/>
        <v>WPG</v>
      </c>
      <c r="I219" s="2" t="s">
        <v>40</v>
      </c>
      <c r="J219" s="2">
        <v>0</v>
      </c>
      <c r="K219" s="2">
        <v>1</v>
      </c>
      <c r="L219" s="2" t="str">
        <f t="shared" si="1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9"/>
        <v>LAK</v>
      </c>
      <c r="I220" s="2" t="s">
        <v>77</v>
      </c>
      <c r="J220" s="2">
        <v>4</v>
      </c>
      <c r="K220" s="2">
        <v>2</v>
      </c>
      <c r="L220" s="2" t="str">
        <f t="shared" si="1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9"/>
        <v>MIN</v>
      </c>
      <c r="I221" s="3" t="s">
        <v>40</v>
      </c>
      <c r="J221" s="3">
        <v>5</v>
      </c>
      <c r="K221" s="3">
        <v>2</v>
      </c>
      <c r="L221" s="2" t="str">
        <f t="shared" si="1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1"/>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 t="shared" si="9"/>
        <v>TOR</v>
      </c>
      <c r="I222" s="2" t="s">
        <v>77</v>
      </c>
      <c r="J222" s="2">
        <v>1</v>
      </c>
      <c r="K222" s="2">
        <v>3</v>
      </c>
      <c r="L222" s="13" t="str">
        <f t="shared" si="1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 t="shared" si="9"/>
        <v>WSH</v>
      </c>
      <c r="I223" s="2" t="s">
        <v>40</v>
      </c>
      <c r="J223" s="2">
        <v>4</v>
      </c>
      <c r="K223" s="2">
        <v>2</v>
      </c>
      <c r="L223" s="2" t="str">
        <f t="shared" si="1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 t="shared" si="9"/>
        <v>MIN</v>
      </c>
      <c r="I224" s="2" t="s">
        <v>40</v>
      </c>
      <c r="J224" s="2">
        <v>5</v>
      </c>
      <c r="K224" s="2">
        <v>2</v>
      </c>
      <c r="L224" s="2" t="str">
        <f t="shared" si="1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 t="shared" si="9"/>
        <v>VGK</v>
      </c>
      <c r="I225" s="3" t="s">
        <v>40</v>
      </c>
      <c r="J225" s="3">
        <v>3</v>
      </c>
      <c r="K225" s="3">
        <v>4</v>
      </c>
      <c r="L225" s="2" t="str">
        <f t="shared" si="1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1"/>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 t="shared" si="9"/>
        <v>CGY</v>
      </c>
      <c r="I226" s="2" t="s">
        <v>40</v>
      </c>
      <c r="J226" s="2">
        <v>2</v>
      </c>
      <c r="K226" s="2">
        <v>3</v>
      </c>
      <c r="L226" s="13" t="str">
        <f t="shared" si="1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 t="shared" si="9"/>
        <v>FLA</v>
      </c>
      <c r="I227" s="2" t="s">
        <v>40</v>
      </c>
      <c r="J227" s="2">
        <v>3</v>
      </c>
      <c r="K227" s="2">
        <v>4</v>
      </c>
      <c r="L227" s="2" t="str">
        <f t="shared" si="1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 t="shared" si="9"/>
        <v>OTT</v>
      </c>
      <c r="I228" s="2" t="s">
        <v>39</v>
      </c>
      <c r="J228" s="2">
        <v>3</v>
      </c>
      <c r="K228" s="2">
        <v>2</v>
      </c>
      <c r="L228" s="2" t="str">
        <f t="shared" si="1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 t="shared" si="9"/>
        <v>TOR</v>
      </c>
      <c r="I229" s="2" t="s">
        <v>40</v>
      </c>
      <c r="J229" s="2">
        <v>1</v>
      </c>
      <c r="K229" s="2">
        <v>4</v>
      </c>
      <c r="L229" s="2" t="str">
        <f t="shared" si="1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 t="shared" si="9"/>
        <v>NYR</v>
      </c>
      <c r="I230" s="2" t="s">
        <v>40</v>
      </c>
      <c r="J230" s="2">
        <v>4</v>
      </c>
      <c r="K230" s="2">
        <v>0</v>
      </c>
      <c r="L230" s="2" t="str">
        <f t="shared" si="1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 t="shared" si="9"/>
        <v>WSH</v>
      </c>
      <c r="I231" s="2" t="s">
        <v>39</v>
      </c>
      <c r="J231" s="2">
        <v>8</v>
      </c>
      <c r="K231" s="2">
        <v>1</v>
      </c>
      <c r="L231" s="2" t="str">
        <f t="shared" si="1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 t="shared" si="9"/>
        <v>WPG</v>
      </c>
      <c r="I232" s="2" t="s">
        <v>40</v>
      </c>
      <c r="J232" s="2">
        <v>1</v>
      </c>
      <c r="K232" s="2">
        <v>4</v>
      </c>
      <c r="L232" s="2" t="str">
        <f t="shared" si="1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 t="shared" si="9"/>
        <v>NJD</v>
      </c>
      <c r="I233" s="2" t="s">
        <v>40</v>
      </c>
      <c r="J233" s="2">
        <v>4</v>
      </c>
      <c r="K233" s="2">
        <v>3</v>
      </c>
      <c r="L233" s="2" t="str">
        <f t="shared" si="1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 t="shared" si="9"/>
        <v>NSH</v>
      </c>
      <c r="I234" s="2" t="s">
        <v>40</v>
      </c>
      <c r="J234" s="2">
        <v>0</v>
      </c>
      <c r="K234" s="2">
        <v>4</v>
      </c>
      <c r="L234" s="2" t="str">
        <f t="shared" si="1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 t="shared" si="9"/>
        <v>CAR</v>
      </c>
      <c r="I235" s="2" t="s">
        <v>40</v>
      </c>
      <c r="J235" s="2">
        <v>4</v>
      </c>
      <c r="K235" s="2">
        <v>6</v>
      </c>
      <c r="L235" s="2" t="str">
        <f t="shared" si="1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 t="shared" si="9"/>
        <v>CBJ</v>
      </c>
      <c r="I236" s="2" t="s">
        <v>40</v>
      </c>
      <c r="J236" s="2">
        <v>2</v>
      </c>
      <c r="K236" s="2">
        <v>5</v>
      </c>
      <c r="L236" s="2" t="str">
        <f t="shared" si="1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 t="shared" si="9"/>
        <v>EDM</v>
      </c>
      <c r="I237" s="3" t="s">
        <v>40</v>
      </c>
      <c r="J237" s="3">
        <v>7</v>
      </c>
      <c r="K237" s="3">
        <v>3</v>
      </c>
      <c r="L237" s="2" t="str">
        <f t="shared" si="1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1"/>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 t="shared" si="9"/>
        <v>NJD</v>
      </c>
      <c r="I238" s="2" t="s">
        <v>40</v>
      </c>
      <c r="J238" s="2">
        <v>1</v>
      </c>
      <c r="K238" s="2">
        <v>0</v>
      </c>
      <c r="L238" s="13" t="str">
        <f t="shared" si="1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 t="shared" si="9"/>
        <v>MIN</v>
      </c>
      <c r="I239" s="2" t="s">
        <v>77</v>
      </c>
      <c r="J239" s="2">
        <v>1</v>
      </c>
      <c r="K239" s="2">
        <v>2</v>
      </c>
      <c r="L239" s="2" t="str">
        <f t="shared" si="1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 t="shared" si="9"/>
        <v>ANA</v>
      </c>
      <c r="I240" s="3" t="s">
        <v>40</v>
      </c>
      <c r="J240" s="3">
        <v>2</v>
      </c>
      <c r="K240" s="3">
        <v>4</v>
      </c>
      <c r="L240" s="3" t="str">
        <f t="shared" si="1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1"/>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 t="shared" si="9"/>
        <v>BUF</v>
      </c>
      <c r="I241" s="2" t="s">
        <v>39</v>
      </c>
      <c r="J241" s="2">
        <v>7</v>
      </c>
      <c r="K241" s="2">
        <v>5</v>
      </c>
      <c r="L241" s="2" t="str">
        <f t="shared" si="1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 t="shared" si="9"/>
        <v>PHI</v>
      </c>
      <c r="I242" s="2" t="s">
        <v>40</v>
      </c>
      <c r="J242" s="2">
        <v>3</v>
      </c>
      <c r="K242" s="2">
        <v>4</v>
      </c>
      <c r="L242" s="2" t="str">
        <f t="shared" si="1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 t="shared" si="9"/>
        <v>DAL</v>
      </c>
      <c r="I243" s="2" t="s">
        <v>40</v>
      </c>
      <c r="J243" s="2">
        <v>7</v>
      </c>
      <c r="K243" s="2">
        <v>1</v>
      </c>
      <c r="L243" s="2" t="str">
        <f t="shared" si="1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 t="shared" si="9"/>
        <v>CGY</v>
      </c>
      <c r="I244" s="2" t="s">
        <v>40</v>
      </c>
      <c r="J244" s="2">
        <v>1</v>
      </c>
      <c r="K244" s="2">
        <v>3</v>
      </c>
      <c r="L244" s="2" t="str">
        <f t="shared" si="1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 t="shared" si="9"/>
        <v>COL</v>
      </c>
      <c r="I245" s="2" t="s">
        <v>40</v>
      </c>
      <c r="J245" s="2">
        <v>2</v>
      </c>
      <c r="K245" s="2">
        <v>3</v>
      </c>
      <c r="L245" s="2" t="str">
        <f t="shared" si="1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 t="shared" si="9"/>
        <v>CAR</v>
      </c>
      <c r="I246" s="3" t="s">
        <v>40</v>
      </c>
      <c r="J246" s="3">
        <v>5</v>
      </c>
      <c r="K246" s="3">
        <v>2</v>
      </c>
      <c r="L246" s="2" t="str">
        <f t="shared" si="1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1"/>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v>2</v>
      </c>
      <c r="G247" s="2">
        <v>4</v>
      </c>
      <c r="H247" s="2" t="str">
        <f t="shared" si="9"/>
        <v>TOR</v>
      </c>
      <c r="I247" s="2" t="s">
        <v>40</v>
      </c>
      <c r="J247" s="2"/>
      <c r="K247" s="2"/>
      <c r="L247" s="13"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11"/>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v>2</v>
      </c>
      <c r="G248" s="2">
        <v>5</v>
      </c>
      <c r="H248" s="2" t="str">
        <f t="shared" si="9"/>
        <v>FLA</v>
      </c>
      <c r="I248" s="2" t="s">
        <v>40</v>
      </c>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11"/>
        <v>_</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v>5</v>
      </c>
      <c r="G249" s="2">
        <v>2</v>
      </c>
      <c r="H249" s="2" t="str">
        <f t="shared" si="9"/>
        <v>WPG</v>
      </c>
      <c r="I249" s="2" t="s">
        <v>40</v>
      </c>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11"/>
        <v>_</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v>4</v>
      </c>
      <c r="G250" s="2">
        <v>3</v>
      </c>
      <c r="H250" s="2" t="str">
        <f t="shared" si="9"/>
        <v>BOS</v>
      </c>
      <c r="I250" s="2" t="s">
        <v>77</v>
      </c>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11"/>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v>3</v>
      </c>
      <c r="G251" s="2">
        <v>6</v>
      </c>
      <c r="H251" s="2" t="str">
        <f t="shared" si="9"/>
        <v>EDM</v>
      </c>
      <c r="I251" s="2" t="s">
        <v>40</v>
      </c>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11"/>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(($AN$11)*IF(Table2[[#This Row],[CorrectWinnerPrediction]]="Y", 1, 0))+(($AN$12)*IF(Table2[[#This Row],[CorrectAwayScorePrediction]]="Y", 1, 0))+(($AN$13)*IF(Table2[[#This Row],[CorrectHomeScorePrediction]]="Y", 1, 0))</f>
        <v>0</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v>4</v>
      </c>
      <c r="G252" s="2">
        <v>3</v>
      </c>
      <c r="H252" s="2" t="str">
        <f t="shared" si="9"/>
        <v>CGY</v>
      </c>
      <c r="I252" s="2" t="s">
        <v>39</v>
      </c>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11"/>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(($AN$11)*IF(Table2[[#This Row],[CorrectWinnerPrediction]]="Y", 1, 0))+(($AN$12)*IF(Table2[[#This Row],[CorrectAwayScorePrediction]]="Y", 1, 0))+(($AN$13)*IF(Table2[[#This Row],[CorrectHomeScorePrediction]]="Y", 1, 0))</f>
        <v>0</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v>3</v>
      </c>
      <c r="G253" s="3">
        <v>4</v>
      </c>
      <c r="H253" s="3" t="str">
        <f t="shared" si="9"/>
        <v>SEA</v>
      </c>
      <c r="I253" s="3" t="s">
        <v>40</v>
      </c>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11"/>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(($AN$11)*IF(Table2[[#This Row],[CorrectWinnerPrediction]]="Y", 1, 0))+(($AN$12)*IF(Table2[[#This Row],[CorrectAwayScorePrediction]]="Y", 1, 0))+(($AN$13)*IF(Table2[[#This Row],[CorrectHomeScorePrediction]]="Y", 1, 0))</f>
        <v>0</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B254" s="4">
        <v>45609</v>
      </c>
      <c r="C254" s="7" t="s">
        <v>364</v>
      </c>
      <c r="D254" s="2" t="s">
        <v>31</v>
      </c>
      <c r="E254" s="2" t="s">
        <v>21</v>
      </c>
      <c r="F254" s="2"/>
      <c r="G254" s="2"/>
      <c r="H254" s="2" t="str">
        <f t="shared" si="9"/>
        <v>_</v>
      </c>
      <c r="I254" s="2"/>
      <c r="J254" s="2"/>
      <c r="K254" s="2"/>
      <c r="L254" s="13"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11"/>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(($AN$11)*IF(Table2[[#This Row],[CorrectWinnerPrediction]]="Y", 1, 0))+(($AN$12)*IF(Table2[[#This Row],[CorrectAwayScorePrediction]]="Y", 1, 0))+(($AN$13)*IF(Table2[[#This Row],[CorrectHomeScorePrediction]]="Y", 1, 0))</f>
        <v>0</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B255" s="4">
        <v>45609</v>
      </c>
      <c r="C255" s="7" t="s">
        <v>365</v>
      </c>
      <c r="D255" s="2" t="s">
        <v>18</v>
      </c>
      <c r="E255" s="2" t="s">
        <v>46</v>
      </c>
      <c r="F255" s="2"/>
      <c r="G255" s="2"/>
      <c r="H255" s="2" t="str">
        <f t="shared" si="9"/>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11"/>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(($AN$11)*IF(Table2[[#This Row],[CorrectWinnerPrediction]]="Y", 1, 0))+(($AN$12)*IF(Table2[[#This Row],[CorrectAwayScorePrediction]]="Y", 1, 0))+(($AN$13)*IF(Table2[[#This Row],[CorrectHomeScorePrediction]]="Y", 1, 0))</f>
        <v>0</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B256" s="4">
        <v>45609</v>
      </c>
      <c r="C256" s="7" t="s">
        <v>366</v>
      </c>
      <c r="D256" s="2" t="s">
        <v>44</v>
      </c>
      <c r="E256" s="2" t="s">
        <v>15</v>
      </c>
      <c r="F256" s="2"/>
      <c r="G256" s="2"/>
      <c r="H256" s="2" t="str">
        <f t="shared" si="9"/>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11"/>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B257" s="4">
        <v>45609</v>
      </c>
      <c r="C257" s="7" t="s">
        <v>367</v>
      </c>
      <c r="D257" s="2" t="s">
        <v>28</v>
      </c>
      <c r="E257" s="2" t="s">
        <v>26</v>
      </c>
      <c r="F257" s="2"/>
      <c r="G257" s="2"/>
      <c r="H257" s="2" t="str">
        <f t="shared" si="9"/>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11"/>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3"/>
      <c r="B258" s="5">
        <v>45609</v>
      </c>
      <c r="C258" s="8" t="s">
        <v>368</v>
      </c>
      <c r="D258" s="3" t="s">
        <v>27</v>
      </c>
      <c r="E258" s="3" t="s">
        <v>47</v>
      </c>
      <c r="F258" s="3"/>
      <c r="G258" s="3"/>
      <c r="H258" s="3" t="str">
        <f t="shared" si="9"/>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11"/>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B259" s="4">
        <v>45610</v>
      </c>
      <c r="C259" s="7" t="s">
        <v>373</v>
      </c>
      <c r="D259" s="2" t="s">
        <v>13</v>
      </c>
      <c r="E259" s="2" t="s">
        <v>29</v>
      </c>
      <c r="F259" s="2"/>
      <c r="G259" s="2"/>
      <c r="H259" s="2" t="str">
        <f t="shared" ref="H259:H322" si="12">IF(AND(ISBLANK($F259),ISBLANK($G259)),"_",IF($F259&gt;$G259,$D259,$E259))</f>
        <v>_</v>
      </c>
      <c r="I259" s="2"/>
      <c r="J259" s="2"/>
      <c r="K259" s="2"/>
      <c r="L259" s="2" t="str">
        <f t="shared" ref="L259:L322" si="13">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4">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B260" s="4">
        <v>45610</v>
      </c>
      <c r="C260" s="7" t="s">
        <v>369</v>
      </c>
      <c r="D260" s="2" t="s">
        <v>45</v>
      </c>
      <c r="E260" s="2" t="s">
        <v>30</v>
      </c>
      <c r="F260" s="2"/>
      <c r="G260" s="2"/>
      <c r="H260" s="2" t="str">
        <f t="shared" si="12"/>
        <v>_</v>
      </c>
      <c r="I260" s="2"/>
      <c r="J260" s="2"/>
      <c r="K260" s="2"/>
      <c r="L260" s="2" t="str">
        <f t="shared" si="13"/>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4"/>
        <v>_</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B261" s="4">
        <v>45610</v>
      </c>
      <c r="C261" s="7" t="s">
        <v>370</v>
      </c>
      <c r="D261" s="2" t="s">
        <v>22</v>
      </c>
      <c r="E261" s="2" t="s">
        <v>43</v>
      </c>
      <c r="F261" s="2"/>
      <c r="G261" s="2"/>
      <c r="H261" s="2" t="str">
        <f t="shared" si="12"/>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4"/>
        <v>_</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B262" s="4">
        <v>45610</v>
      </c>
      <c r="C262" s="7" t="s">
        <v>371</v>
      </c>
      <c r="D262" s="2" t="s">
        <v>32</v>
      </c>
      <c r="E262" s="2" t="s">
        <v>14</v>
      </c>
      <c r="F262" s="2"/>
      <c r="G262" s="2"/>
      <c r="H262" s="2" t="str">
        <f t="shared" si="12"/>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4"/>
        <v>_</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B263" s="4">
        <v>45610</v>
      </c>
      <c r="C263" s="7" t="s">
        <v>372</v>
      </c>
      <c r="D263" s="2" t="s">
        <v>38</v>
      </c>
      <c r="E263" s="2" t="s">
        <v>20</v>
      </c>
      <c r="F263" s="2"/>
      <c r="G263" s="2"/>
      <c r="H263" s="2" t="str">
        <f t="shared" si="12"/>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B264" s="4">
        <v>45610</v>
      </c>
      <c r="C264" s="7" t="s">
        <v>374</v>
      </c>
      <c r="D264" s="2" t="s">
        <v>16</v>
      </c>
      <c r="E264" s="2" t="s">
        <v>34</v>
      </c>
      <c r="F264" s="2"/>
      <c r="G264" s="2"/>
      <c r="H264" s="2" t="str">
        <f t="shared" si="12"/>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4"/>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B265" s="4">
        <v>45610</v>
      </c>
      <c r="C265" s="7" t="s">
        <v>375</v>
      </c>
      <c r="D265" s="2" t="s">
        <v>19</v>
      </c>
      <c r="E265" s="2" t="s">
        <v>37</v>
      </c>
      <c r="F265" s="2"/>
      <c r="G265" s="2"/>
      <c r="H265" s="2" t="str">
        <f t="shared" si="12"/>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4"/>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B266" s="4">
        <v>45610</v>
      </c>
      <c r="C266" s="7" t="s">
        <v>376</v>
      </c>
      <c r="D266" s="2" t="s">
        <v>35</v>
      </c>
      <c r="E266" s="2" t="s">
        <v>23</v>
      </c>
      <c r="F266" s="2"/>
      <c r="G266" s="2"/>
      <c r="H266" s="2" t="str">
        <f t="shared" si="12"/>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4"/>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B267" s="4">
        <v>45610</v>
      </c>
      <c r="C267" s="7" t="s">
        <v>377</v>
      </c>
      <c r="D267" s="2" t="s">
        <v>33</v>
      </c>
      <c r="E267" s="2" t="s">
        <v>25</v>
      </c>
      <c r="F267" s="2"/>
      <c r="G267" s="2"/>
      <c r="H267" s="2" t="str">
        <f t="shared" si="12"/>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4"/>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3"/>
      <c r="B268" s="5">
        <v>45610</v>
      </c>
      <c r="C268" s="8" t="s">
        <v>378</v>
      </c>
      <c r="D268" s="3" t="s">
        <v>17</v>
      </c>
      <c r="E268" s="3" t="s">
        <v>12</v>
      </c>
      <c r="F268" s="3"/>
      <c r="G268" s="3"/>
      <c r="H268" s="3" t="str">
        <f t="shared" si="12"/>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12"/>
        <v>_</v>
      </c>
      <c r="I269" s="2"/>
      <c r="J269" s="2"/>
      <c r="K269" s="2"/>
      <c r="L269" s="13"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12"/>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12"/>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12"/>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12"/>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12"/>
        <v>_</v>
      </c>
      <c r="I274" s="2"/>
      <c r="J274" s="2"/>
      <c r="K274" s="2"/>
      <c r="L274" s="13"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12"/>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12"/>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12"/>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12"/>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12"/>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12"/>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12"/>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12"/>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12"/>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12"/>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12"/>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12"/>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399</v>
      </c>
      <c r="D287" s="2" t="s">
        <v>35</v>
      </c>
      <c r="E287" s="2" t="s">
        <v>25</v>
      </c>
      <c r="F287" s="2"/>
      <c r="G287" s="2"/>
      <c r="H287" s="2" t="str">
        <f t="shared" si="12"/>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4"/>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 t="shared" si="12"/>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 t="shared" si="12"/>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4"/>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12"/>
        <v>_</v>
      </c>
      <c r="I290" s="2"/>
      <c r="J290" s="2"/>
      <c r="K290" s="2"/>
      <c r="L290" s="13"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12"/>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12"/>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12"/>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12"/>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12"/>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12"/>
        <v>_</v>
      </c>
      <c r="I296" s="2"/>
      <c r="J296" s="2"/>
      <c r="K296" s="2"/>
      <c r="L296" s="13"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12"/>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12"/>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12"/>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12"/>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12"/>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12"/>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12"/>
        <v>_</v>
      </c>
      <c r="I303" s="2"/>
      <c r="J303" s="2"/>
      <c r="K303" s="2"/>
      <c r="L303" s="13"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12"/>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12"/>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12"/>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12"/>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12"/>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12"/>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12"/>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12"/>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12"/>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12"/>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12"/>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12"/>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12"/>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12"/>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12"/>
        <v>_</v>
      </c>
      <c r="I318" s="2"/>
      <c r="J318" s="2"/>
      <c r="K318" s="2"/>
      <c r="L318" s="13"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12"/>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12"/>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12"/>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12"/>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ref="H323:H386" si="15">IF(AND(ISBLANK($F323),ISBLANK($G323)),"_",IF($F323&gt;$G323,$D323,$E323))</f>
        <v>_</v>
      </c>
      <c r="I323" s="2"/>
      <c r="J323" s="2"/>
      <c r="K323" s="2"/>
      <c r="L323" s="2" t="str">
        <f t="shared" ref="L323:L386" si="1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15"/>
        <v>_</v>
      </c>
      <c r="I324" s="2"/>
      <c r="J324" s="2"/>
      <c r="K324" s="2"/>
      <c r="L324" s="2" t="str">
        <f t="shared" si="1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15"/>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si="15"/>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15"/>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15"/>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15"/>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15"/>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15"/>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15"/>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15"/>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15"/>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15"/>
        <v>_</v>
      </c>
      <c r="I335" s="12"/>
      <c r="J335" s="12"/>
      <c r="K335" s="12"/>
      <c r="L335" s="12" t="str">
        <f t="shared" si="1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1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15"/>
        <v>_</v>
      </c>
      <c r="I336" s="2"/>
      <c r="J336" s="2"/>
      <c r="K336" s="2"/>
      <c r="L336" s="13"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15"/>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15"/>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15"/>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15"/>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15"/>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15"/>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15"/>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15"/>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15"/>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15"/>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15"/>
        <v>_</v>
      </c>
      <c r="I347" s="2"/>
      <c r="J347" s="2"/>
      <c r="K347" s="2"/>
      <c r="L347" s="13"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15"/>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15"/>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15"/>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15"/>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15"/>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15"/>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15"/>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15"/>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15"/>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15"/>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15"/>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15"/>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15"/>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15"/>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15"/>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15"/>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15"/>
        <v>_</v>
      </c>
      <c r="I364" s="2"/>
      <c r="J364" s="2"/>
      <c r="K364" s="2"/>
      <c r="L364" s="13"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15"/>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15"/>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15"/>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15"/>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15"/>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15"/>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15"/>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15"/>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15"/>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15"/>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 t="shared" si="15"/>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 t="shared" si="15"/>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15"/>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15"/>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15"/>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15"/>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15"/>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15"/>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15"/>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15"/>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15"/>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15"/>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ref="H387:H450" si="18">IF(AND(ISBLANK($F387),ISBLANK($G387)),"_",IF($F387&gt;$G387,$D387,$E387))</f>
        <v>_</v>
      </c>
      <c r="I387" s="2"/>
      <c r="J387" s="2"/>
      <c r="K387" s="2"/>
      <c r="L387" s="2" t="str">
        <f t="shared" ref="L387:L450" si="19">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18"/>
        <v>_</v>
      </c>
      <c r="I388" s="2"/>
      <c r="J388" s="2"/>
      <c r="K388" s="2"/>
      <c r="L388" s="2" t="str">
        <f t="shared" si="19"/>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18"/>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si="18"/>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18"/>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18"/>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18"/>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18"/>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18"/>
        <v>_</v>
      </c>
      <c r="I395" s="2"/>
      <c r="J395" s="2"/>
      <c r="K395" s="2"/>
      <c r="L395" s="13"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18"/>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18"/>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18"/>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18"/>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18"/>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18"/>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18"/>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18"/>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18"/>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18"/>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18"/>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18"/>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18"/>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18"/>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18"/>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18"/>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18"/>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18"/>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18"/>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18"/>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18"/>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18"/>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18"/>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18"/>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18"/>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18"/>
        <v>_</v>
      </c>
      <c r="I421" s="2"/>
      <c r="J421" s="2"/>
      <c r="K421" s="2"/>
      <c r="L421" s="13"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18"/>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18"/>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18"/>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18"/>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18"/>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18"/>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18"/>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18"/>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18"/>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18"/>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18"/>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18"/>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18"/>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18"/>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18"/>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18"/>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18"/>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18"/>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18"/>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18"/>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18"/>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18"/>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18"/>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18"/>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18"/>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18"/>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18"/>
        <v>_</v>
      </c>
      <c r="I448" s="2"/>
      <c r="J448" s="2"/>
      <c r="K448" s="2"/>
      <c r="L448" s="13"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18"/>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18"/>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ref="H451:H514" si="21">IF(AND(ISBLANK($F451),ISBLANK($G451)),"_",IF($F451&gt;$G451,$D451,$E451))</f>
        <v>_</v>
      </c>
      <c r="I451" s="2"/>
      <c r="J451" s="2"/>
      <c r="K451" s="2"/>
      <c r="L451" s="2" t="str">
        <f t="shared" ref="L451:L514" si="22">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21"/>
        <v>_</v>
      </c>
      <c r="I452" s="2"/>
      <c r="J452" s="2"/>
      <c r="K452" s="2"/>
      <c r="L452" s="2" t="str">
        <f t="shared" si="22"/>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21"/>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si="21"/>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21"/>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21"/>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21"/>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21"/>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21"/>
        <v>_</v>
      </c>
      <c r="I459" s="2"/>
      <c r="J459" s="2"/>
      <c r="K459" s="2"/>
      <c r="L459" s="13"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21"/>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21"/>
        <v>_</v>
      </c>
      <c r="I461" s="2"/>
      <c r="J461" s="2"/>
      <c r="K461" s="2"/>
      <c r="L461" s="13"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21"/>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21"/>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21"/>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21"/>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21"/>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21"/>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21"/>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 t="shared" si="21"/>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 t="shared" si="21"/>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21"/>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21"/>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21"/>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21"/>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21"/>
        <v>_</v>
      </c>
      <c r="I475" s="12"/>
      <c r="J475" s="12"/>
      <c r="K475" s="12"/>
      <c r="L475" s="12" t="str">
        <f t="shared" si="22"/>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21"/>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21"/>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21"/>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21"/>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21"/>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21"/>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21"/>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21"/>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21"/>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21"/>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21"/>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21"/>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21"/>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21"/>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21"/>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21"/>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21"/>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21"/>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21"/>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21"/>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21"/>
        <v>_</v>
      </c>
      <c r="I496" s="2"/>
      <c r="J496" s="2"/>
      <c r="K496" s="2"/>
      <c r="L496" s="13"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21"/>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21"/>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21"/>
        <v>_</v>
      </c>
      <c r="I499" s="2"/>
      <c r="J499" s="2"/>
      <c r="K499" s="2"/>
      <c r="L499" s="13"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21"/>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21"/>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21"/>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21"/>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21"/>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21"/>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21"/>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21"/>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21"/>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21"/>
        <v>_</v>
      </c>
      <c r="I509" s="2"/>
      <c r="J509" s="2"/>
      <c r="K509" s="2"/>
      <c r="L509" s="13"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21"/>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21"/>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21"/>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21"/>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21"/>
        <v>_</v>
      </c>
      <c r="I514" s="2"/>
      <c r="J514" s="2"/>
      <c r="K514" s="2"/>
      <c r="L514" s="13"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 t="shared" ref="H515:H578" si="24">IF(AND(ISBLANK($F515),ISBLANK($G515)),"_",IF($F515&gt;$G515,$D515,$E515))</f>
        <v>_</v>
      </c>
      <c r="I515" s="2"/>
      <c r="J515" s="2"/>
      <c r="K515" s="2"/>
      <c r="L515" s="2" t="str">
        <f t="shared" ref="L515:L578" si="2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 t="shared" si="24"/>
        <v>_</v>
      </c>
      <c r="I516" s="2"/>
      <c r="J516" s="2"/>
      <c r="K516" s="2"/>
      <c r="L516" s="2" t="str">
        <f t="shared" si="2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24"/>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si="24"/>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24"/>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24"/>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24"/>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24"/>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24"/>
        <v>_</v>
      </c>
      <c r="I523" s="2"/>
      <c r="J523" s="2"/>
      <c r="K523" s="2"/>
      <c r="L523" s="13"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24"/>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24"/>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24"/>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24"/>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24"/>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24"/>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24"/>
        <v>_</v>
      </c>
      <c r="I530" s="2"/>
      <c r="J530" s="2"/>
      <c r="K530" s="2"/>
      <c r="L530" s="13"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24"/>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24"/>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24"/>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24"/>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24"/>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24"/>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24"/>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24"/>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24"/>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24"/>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24"/>
        <v>_</v>
      </c>
      <c r="I541" s="2"/>
      <c r="J541" s="2"/>
      <c r="K541" s="2"/>
      <c r="L541" s="13"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24"/>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24"/>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24"/>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24"/>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24"/>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24"/>
        <v>_</v>
      </c>
      <c r="I547" s="2"/>
      <c r="J547" s="2"/>
      <c r="K547" s="2"/>
      <c r="L547" s="13"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24"/>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24"/>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24"/>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24"/>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24"/>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24"/>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24"/>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24"/>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24"/>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24"/>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24"/>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24"/>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24"/>
        <v>_</v>
      </c>
      <c r="I560" s="2"/>
      <c r="J560" s="2"/>
      <c r="K560" s="2"/>
      <c r="L560" s="13"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24"/>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24"/>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24"/>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24"/>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24"/>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24"/>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24"/>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24"/>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24"/>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24"/>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24"/>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24"/>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24"/>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24"/>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24"/>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24"/>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24"/>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24"/>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 t="shared" ref="H579:H642" si="27">IF(AND(ISBLANK($F579),ISBLANK($G579)),"_",IF($F579&gt;$G579,$D579,$E579))</f>
        <v>_</v>
      </c>
      <c r="I579" s="2"/>
      <c r="J579" s="2"/>
      <c r="K579" s="2"/>
      <c r="L579" s="13" t="str">
        <f t="shared" ref="L579:L642" si="28">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9">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27"/>
        <v>_</v>
      </c>
      <c r="I580" s="2"/>
      <c r="J580" s="2"/>
      <c r="K580" s="2"/>
      <c r="L580" s="2" t="str">
        <f t="shared" si="28"/>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27"/>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si="27"/>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27"/>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 t="shared" si="27"/>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 t="shared" si="27"/>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9"/>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 t="shared" si="27"/>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27"/>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27"/>
        <v>_</v>
      </c>
      <c r="I588" s="2"/>
      <c r="J588" s="2"/>
      <c r="K588" s="2"/>
      <c r="L588" s="13"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27"/>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27"/>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27"/>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27"/>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27"/>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27"/>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27"/>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27"/>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27"/>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27"/>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27"/>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27"/>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27"/>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27"/>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27"/>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27"/>
        <v>_</v>
      </c>
      <c r="I604" s="12"/>
      <c r="J604" s="12"/>
      <c r="K604" s="12"/>
      <c r="L604" s="12" t="str">
        <f t="shared" si="2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2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27"/>
        <v>_</v>
      </c>
      <c r="I605" s="2"/>
      <c r="J605" s="2"/>
      <c r="K605" s="2"/>
      <c r="L605" s="13"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27"/>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27"/>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27"/>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27"/>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27"/>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27"/>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27"/>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27"/>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27"/>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27"/>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27"/>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27"/>
        <v>_</v>
      </c>
      <c r="I617" s="2"/>
      <c r="J617" s="2"/>
      <c r="K617" s="2"/>
      <c r="L617" s="13"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27"/>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27"/>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27"/>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27"/>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27"/>
        <v>_</v>
      </c>
      <c r="I622" s="2"/>
      <c r="J622" s="2"/>
      <c r="K622" s="2"/>
      <c r="L622" s="13"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27"/>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27"/>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27"/>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27"/>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27"/>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27"/>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27"/>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27"/>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27"/>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27"/>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27"/>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27"/>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27"/>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27"/>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27"/>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27"/>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27"/>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27"/>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27"/>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27"/>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ref="H643:H706" si="30">IF(AND(ISBLANK($F643),ISBLANK($G643)),"_",IF($F643&gt;$G643,$D643,$E643))</f>
        <v>_</v>
      </c>
      <c r="I643" s="2"/>
      <c r="J643" s="2"/>
      <c r="K643" s="2"/>
      <c r="L643" s="13" t="str">
        <f t="shared" ref="L643:L706" si="3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30"/>
        <v>_</v>
      </c>
      <c r="I644" s="2"/>
      <c r="J644" s="2"/>
      <c r="K644" s="2"/>
      <c r="L644" s="2" t="str">
        <f t="shared" si="3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30"/>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 t="shared" si="30"/>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 t="shared" si="30"/>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30"/>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30"/>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30"/>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30"/>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30"/>
        <v>_</v>
      </c>
      <c r="I652" s="2"/>
      <c r="J652" s="2"/>
      <c r="K652" s="2"/>
      <c r="L652" s="13"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30"/>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30"/>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30"/>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30"/>
        <v>_</v>
      </c>
      <c r="I656" s="2"/>
      <c r="J656" s="2"/>
      <c r="K656" s="2"/>
      <c r="L656" s="13"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30"/>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30"/>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30"/>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30"/>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 t="shared" si="30"/>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 t="shared" si="30"/>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30"/>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30"/>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30"/>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30"/>
        <v>_</v>
      </c>
      <c r="I666" s="2"/>
      <c r="J666" s="2"/>
      <c r="K666" s="2"/>
      <c r="L666" s="13"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30"/>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30"/>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30"/>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30"/>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30"/>
        <v>_</v>
      </c>
      <c r="I671" s="2"/>
      <c r="J671" s="2"/>
      <c r="K671" s="2"/>
      <c r="L671" s="13"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30"/>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30"/>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30"/>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30"/>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30"/>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30"/>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30"/>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30"/>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30"/>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30"/>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30"/>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30"/>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30"/>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30"/>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30"/>
        <v>_</v>
      </c>
      <c r="I686" s="2"/>
      <c r="J686" s="2"/>
      <c r="K686" s="2"/>
      <c r="L686" s="13"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30"/>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30"/>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30"/>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30"/>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30"/>
        <v>_</v>
      </c>
      <c r="I691" s="2"/>
      <c r="J691" s="2"/>
      <c r="K691" s="2"/>
      <c r="L691" s="13"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30"/>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30"/>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30"/>
        <v>_</v>
      </c>
      <c r="I694" s="2"/>
      <c r="J694" s="2"/>
      <c r="K694" s="2"/>
      <c r="L694" s="13"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30"/>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30"/>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 t="shared" si="30"/>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 t="shared" si="30"/>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 t="shared" si="30"/>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 t="shared" si="30"/>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30"/>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30"/>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30"/>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30"/>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30"/>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30"/>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ref="H707:H770" si="33">IF(AND(ISBLANK($F707),ISBLANK($G707)),"_",IF($F707&gt;$G707,$D707,$E707))</f>
        <v>_</v>
      </c>
      <c r="I707" s="2"/>
      <c r="J707" s="2"/>
      <c r="K707" s="2"/>
      <c r="L707" s="13" t="str">
        <f t="shared" ref="L707:L770" si="34">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33"/>
        <v>_</v>
      </c>
      <c r="I708" s="3"/>
      <c r="J708" s="3"/>
      <c r="K708" s="3"/>
      <c r="L708" s="2" t="str">
        <f t="shared" si="34"/>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33"/>
        <v>_</v>
      </c>
      <c r="I709" s="2"/>
      <c r="J709" s="2"/>
      <c r="K709" s="2"/>
      <c r="L709" s="13"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si="33"/>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33"/>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33"/>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33"/>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33"/>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33"/>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33"/>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33"/>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33"/>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33"/>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33"/>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33"/>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33"/>
        <v>_</v>
      </c>
      <c r="I722" s="2"/>
      <c r="J722" s="2"/>
      <c r="K722" s="2"/>
      <c r="L722" s="13"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33"/>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33"/>
        <v>_</v>
      </c>
      <c r="I724" s="2"/>
      <c r="J724" s="2"/>
      <c r="K724" s="2"/>
      <c r="L724" s="13"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33"/>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33"/>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33"/>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33"/>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33"/>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33"/>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33"/>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33"/>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33"/>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33"/>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33"/>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33"/>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33"/>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33"/>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33"/>
        <v>_</v>
      </c>
      <c r="I739" s="2"/>
      <c r="J739" s="2"/>
      <c r="K739" s="2"/>
      <c r="L739" s="13"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33"/>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33"/>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33"/>
        <v>_</v>
      </c>
      <c r="I742" s="2"/>
      <c r="J742" s="2"/>
      <c r="K742" s="2"/>
      <c r="L742" s="13"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33"/>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33"/>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33"/>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33"/>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33"/>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33"/>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33"/>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33"/>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33"/>
        <v>_</v>
      </c>
      <c r="I751" s="2"/>
      <c r="J751" s="2"/>
      <c r="K751" s="2"/>
      <c r="L751" s="13"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33"/>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33"/>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33"/>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33"/>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33"/>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33"/>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33"/>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 t="shared" si="33"/>
        <v>_</v>
      </c>
      <c r="I759" s="2"/>
      <c r="J759" s="2"/>
      <c r="K759" s="2"/>
      <c r="L759" s="13"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 t="shared" si="33"/>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33"/>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33"/>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33"/>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33"/>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33"/>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33"/>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33"/>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33"/>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33"/>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33"/>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ref="H771:H834" si="36">IF(AND(ISBLANK($F771),ISBLANK($G771)),"_",IF($F771&gt;$G771,$D771,$E771))</f>
        <v>_</v>
      </c>
      <c r="I771" s="2"/>
      <c r="J771" s="2"/>
      <c r="K771" s="2"/>
      <c r="L771" s="2" t="str">
        <f t="shared" ref="L771:L834" si="37">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36"/>
        <v>_</v>
      </c>
      <c r="I772" s="2"/>
      <c r="J772" s="2"/>
      <c r="K772" s="2"/>
      <c r="L772" s="2" t="str">
        <f t="shared" si="37"/>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36"/>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si="36"/>
        <v>_</v>
      </c>
      <c r="I774" s="2"/>
      <c r="J774" s="2"/>
      <c r="K774" s="2"/>
      <c r="L774" s="13"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 t="shared" si="36"/>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8"/>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 t="shared" si="36"/>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8"/>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36"/>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36"/>
        <v>_</v>
      </c>
      <c r="I778" s="2"/>
      <c r="J778" s="2"/>
      <c r="K778" s="2"/>
      <c r="L778" s="13"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36"/>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36"/>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36"/>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36"/>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36"/>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36"/>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36"/>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36"/>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36"/>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36"/>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36"/>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36"/>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36"/>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36"/>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36"/>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36"/>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36"/>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36"/>
        <v>_</v>
      </c>
      <c r="I796" s="2"/>
      <c r="J796" s="2"/>
      <c r="K796" s="2"/>
      <c r="L796" s="13"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36"/>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36"/>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36"/>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36"/>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36"/>
        <v>_</v>
      </c>
      <c r="I801" s="2"/>
      <c r="J801" s="2"/>
      <c r="K801" s="2"/>
      <c r="L801" s="13"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36"/>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36"/>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36"/>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36"/>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36"/>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36"/>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36"/>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36"/>
        <v>_</v>
      </c>
      <c r="I809" s="2"/>
      <c r="J809" s="2"/>
      <c r="K809" s="2"/>
      <c r="L809" s="13"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36"/>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36"/>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36"/>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36"/>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36"/>
        <v>_</v>
      </c>
      <c r="I814" s="2"/>
      <c r="J814" s="2"/>
      <c r="K814" s="2"/>
      <c r="L814" s="13"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36"/>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36"/>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36"/>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 t="shared" si="36"/>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8"/>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 t="shared" si="36"/>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8"/>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36"/>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36"/>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36"/>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36"/>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36"/>
        <v>_</v>
      </c>
      <c r="I824" s="2"/>
      <c r="J824" s="2"/>
      <c r="K824" s="2"/>
      <c r="L824" s="13"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36"/>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36"/>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36"/>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36"/>
        <v>_</v>
      </c>
      <c r="I828" s="2"/>
      <c r="J828" s="2"/>
      <c r="K828" s="2"/>
      <c r="L828" s="13"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36"/>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36"/>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36"/>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36"/>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36"/>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36"/>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ref="H835:H898" si="39">IF(AND(ISBLANK($F835),ISBLANK($G835)),"_",IF($F835&gt;$G835,$D835,$E835))</f>
        <v>_</v>
      </c>
      <c r="I835" s="2"/>
      <c r="J835" s="2"/>
      <c r="K835" s="2"/>
      <c r="L835" s="2" t="str">
        <f t="shared" ref="L835:L898" si="4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4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39"/>
        <v>_</v>
      </c>
      <c r="I836" s="3"/>
      <c r="J836" s="3"/>
      <c r="K836" s="3"/>
      <c r="L836" s="2" t="str">
        <f t="shared" si="4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4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39"/>
        <v>_</v>
      </c>
      <c r="I837" s="2"/>
      <c r="J837" s="2"/>
      <c r="K837" s="2"/>
      <c r="L837" s="13"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4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si="39"/>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4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39"/>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4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39"/>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4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39"/>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4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39"/>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4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39"/>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4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39"/>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4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39"/>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4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39"/>
        <v>_</v>
      </c>
      <c r="I846" s="12"/>
      <c r="J846" s="12"/>
      <c r="K846" s="12"/>
      <c r="L846" s="12" t="str">
        <f t="shared" si="4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4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39"/>
        <v>_</v>
      </c>
      <c r="I847" s="2"/>
      <c r="J847" s="2"/>
      <c r="K847" s="2"/>
      <c r="L847" s="13"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4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39"/>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4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39"/>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4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39"/>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4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39"/>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4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39"/>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4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39"/>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4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39"/>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4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39"/>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4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39"/>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4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39"/>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4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 t="shared" si="39"/>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4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 t="shared" si="39"/>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4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39"/>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4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39"/>
        <v>_</v>
      </c>
      <c r="I861" s="2"/>
      <c r="J861" s="2"/>
      <c r="K861" s="2"/>
      <c r="L861" s="13"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4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39"/>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4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39"/>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4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39"/>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4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39"/>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4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39"/>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4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39"/>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4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 t="shared" si="39"/>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4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 t="shared" si="39"/>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4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39"/>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4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39"/>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4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39"/>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4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39"/>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4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39"/>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4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39"/>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4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39"/>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4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39"/>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4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39"/>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4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39"/>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4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39"/>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4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39"/>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4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39"/>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4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39"/>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4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39"/>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4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39"/>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4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39"/>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4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39"/>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4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39"/>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4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39"/>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4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1000</v>
      </c>
      <c r="D890" s="2" t="s">
        <v>47</v>
      </c>
      <c r="E890" s="2" t="s">
        <v>28</v>
      </c>
      <c r="F890" s="2"/>
      <c r="G890" s="2"/>
      <c r="H890" s="2" t="str">
        <f t="shared" si="39"/>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4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 t="shared" si="39"/>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4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39"/>
        <v>_</v>
      </c>
      <c r="I892" s="2"/>
      <c r="J892" s="2"/>
      <c r="K892" s="2"/>
      <c r="L892" s="13"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4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39"/>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4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 t="shared" si="39"/>
        <v>_</v>
      </c>
      <c r="I894" s="2"/>
      <c r="J894" s="2"/>
      <c r="K894" s="2"/>
      <c r="L894" s="13"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4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 t="shared" si="39"/>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4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 t="shared" si="39"/>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4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39"/>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4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39"/>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4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ref="H899:H962" si="42">IF(AND(ISBLANK($F899),ISBLANK($G899)),"_",IF($F899&gt;$G899,$D899,$E899))</f>
        <v>_</v>
      </c>
      <c r="I899" s="2"/>
      <c r="J899" s="2"/>
      <c r="K899" s="2"/>
      <c r="L899" s="2" t="str">
        <f t="shared" ref="L899:L962" si="43">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42"/>
        <v>_</v>
      </c>
      <c r="I900" s="2"/>
      <c r="J900" s="2"/>
      <c r="K900" s="2"/>
      <c r="L900" s="2" t="str">
        <f t="shared" si="43"/>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42"/>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si="42"/>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42"/>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42"/>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42"/>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42"/>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42"/>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42"/>
        <v>_</v>
      </c>
      <c r="I908" s="2"/>
      <c r="J908" s="2"/>
      <c r="K908" s="2"/>
      <c r="L908" s="13"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42"/>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42"/>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42"/>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42"/>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42"/>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42"/>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42"/>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42"/>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42"/>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42"/>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42"/>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42"/>
        <v>_</v>
      </c>
      <c r="I920" s="2"/>
      <c r="J920" s="2"/>
      <c r="K920" s="2"/>
      <c r="L920" s="13"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42"/>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42"/>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 t="shared" si="42"/>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4"/>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 t="shared" si="42"/>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4"/>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 t="shared" si="42"/>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 t="shared" si="42"/>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42"/>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42"/>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42"/>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42"/>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42"/>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42"/>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42"/>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42"/>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42"/>
        <v>_</v>
      </c>
      <c r="I935" s="2"/>
      <c r="J935" s="2"/>
      <c r="K935" s="2"/>
      <c r="L935" s="13"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42"/>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42"/>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42"/>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 t="shared" si="42"/>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4"/>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 t="shared" si="42"/>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4"/>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 t="shared" si="42"/>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4"/>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 t="shared" si="42"/>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4"/>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42"/>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42"/>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42"/>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42"/>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42"/>
        <v>_</v>
      </c>
      <c r="I947" s="2"/>
      <c r="J947" s="2"/>
      <c r="K947" s="2"/>
      <c r="L947" s="13"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42"/>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42"/>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 t="shared" si="42"/>
        <v>_</v>
      </c>
      <c r="I950" s="2"/>
      <c r="J950" s="2"/>
      <c r="K950" s="2"/>
      <c r="L950" s="13"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4"/>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 t="shared" si="42"/>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4"/>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 t="shared" si="42"/>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4"/>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 t="shared" si="42"/>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4"/>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 t="shared" si="42"/>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42"/>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42"/>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42"/>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42"/>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42"/>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42"/>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42"/>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42"/>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ref="H963:H1026" si="45">IF(AND(ISBLANK($F963),ISBLANK($G963)),"_",IF($F963&gt;$G963,$D963,$E963))</f>
        <v>_</v>
      </c>
      <c r="I963" s="2"/>
      <c r="J963" s="2"/>
      <c r="K963" s="2"/>
      <c r="L963" s="13" t="str">
        <f t="shared" ref="L963:L1026" si="4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45"/>
        <v>_</v>
      </c>
      <c r="I964" s="2"/>
      <c r="J964" s="2"/>
      <c r="K964" s="2"/>
      <c r="L964" s="2" t="str">
        <f t="shared" si="4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45"/>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si="45"/>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45"/>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45"/>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45"/>
        <v>_</v>
      </c>
      <c r="I969" s="2"/>
      <c r="J969" s="2"/>
      <c r="K969" s="2"/>
      <c r="L969" s="13"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45"/>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45"/>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45"/>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45"/>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45"/>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45"/>
        <v>_</v>
      </c>
      <c r="I975" s="2"/>
      <c r="J975" s="2"/>
      <c r="K975" s="2"/>
      <c r="L975" s="13"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45"/>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45"/>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45"/>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45"/>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45"/>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45"/>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45"/>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45"/>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45"/>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45"/>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45"/>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45"/>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45"/>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45"/>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45"/>
        <v>_</v>
      </c>
      <c r="I990" s="2"/>
      <c r="J990" s="2"/>
      <c r="K990" s="2"/>
      <c r="L990" s="13"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45"/>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45"/>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45"/>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45"/>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1110</v>
      </c>
      <c r="D995" s="2" t="s">
        <v>12</v>
      </c>
      <c r="E995" s="2" t="s">
        <v>35</v>
      </c>
      <c r="F995" s="2"/>
      <c r="G995" s="2"/>
      <c r="H995" s="2" t="str">
        <f t="shared" si="45"/>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 t="shared" si="45"/>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 t="shared" si="45"/>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 t="shared" si="45"/>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45"/>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45"/>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45"/>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45"/>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45"/>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45"/>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45"/>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45"/>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45"/>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45"/>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45"/>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45"/>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45"/>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45"/>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45"/>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45"/>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45"/>
        <v>_</v>
      </c>
      <c r="I1015" s="2"/>
      <c r="J1015" s="2"/>
      <c r="K1015" s="2"/>
      <c r="L1015" s="13"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45"/>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45"/>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45"/>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45"/>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45"/>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45"/>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45"/>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45"/>
        <v>_</v>
      </c>
      <c r="I1023" s="2"/>
      <c r="J1023" s="2"/>
      <c r="K1023" s="2"/>
      <c r="L1023" s="13"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45"/>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45"/>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45"/>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ref="H1027:H1090" si="48">IF(AND(ISBLANK($F1027),ISBLANK($G1027)),"_",IF($F1027&gt;$G1027,$D1027,$E1027))</f>
        <v>_</v>
      </c>
      <c r="I1027" s="2"/>
      <c r="J1027" s="2"/>
      <c r="K1027" s="2"/>
      <c r="L1027" s="2" t="str">
        <f t="shared" ref="L1027:L1090" si="49">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5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48"/>
        <v>_</v>
      </c>
      <c r="I1028" s="2"/>
      <c r="J1028" s="2"/>
      <c r="K1028" s="2"/>
      <c r="L1028" s="2" t="str">
        <f t="shared" si="49"/>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5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48"/>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5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si="48"/>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5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48"/>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5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48"/>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5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48"/>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5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48"/>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5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48"/>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5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48"/>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5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48"/>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5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48"/>
        <v>_</v>
      </c>
      <c r="I1038" s="2"/>
      <c r="J1038" s="2"/>
      <c r="K1038" s="2"/>
      <c r="L1038" s="13"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5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48"/>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5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48"/>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5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48"/>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5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48"/>
        <v>_</v>
      </c>
      <c r="I1042" s="2"/>
      <c r="J1042" s="2"/>
      <c r="K1042" s="2"/>
      <c r="L1042" s="13"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5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48"/>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5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 t="shared" si="48"/>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50"/>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 t="shared" si="48"/>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50"/>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 t="shared" si="48"/>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5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 t="shared" si="48"/>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5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48"/>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5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48"/>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5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48"/>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5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48"/>
        <v>_</v>
      </c>
      <c r="I1051" s="2"/>
      <c r="J1051" s="2"/>
      <c r="K1051" s="2"/>
      <c r="L1051" s="13"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5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48"/>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5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48"/>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5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48"/>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5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48"/>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5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48"/>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5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48"/>
        <v>_</v>
      </c>
      <c r="I1057" s="2"/>
      <c r="J1057" s="2"/>
      <c r="K1057" s="2"/>
      <c r="L1057" s="13"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5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48"/>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5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48"/>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5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48"/>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5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48"/>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5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48"/>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5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48"/>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5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48"/>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5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48"/>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5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48"/>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5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48"/>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5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48"/>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5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48"/>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5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48"/>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5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48"/>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5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48"/>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5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48"/>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5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48"/>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5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48"/>
        <v>_</v>
      </c>
      <c r="I1075" s="2"/>
      <c r="J1075" s="2"/>
      <c r="K1075" s="2"/>
      <c r="L1075" s="13"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5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48"/>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5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48"/>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5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48"/>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5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48"/>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5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48"/>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5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48"/>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5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48"/>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5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48"/>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5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 t="shared" si="48"/>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5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 t="shared" si="48"/>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5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 t="shared" si="48"/>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5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48"/>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5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48"/>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5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48"/>
        <v>_</v>
      </c>
      <c r="I1089" s="2"/>
      <c r="J1089" s="2"/>
      <c r="K1089" s="2"/>
      <c r="L1089" s="13"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5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48"/>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5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ref="H1091:H1154" si="51">IF(AND(ISBLANK($F1091),ISBLANK($G1091)),"_",IF($F1091&gt;$G1091,$D1091,$E1091))</f>
        <v>_</v>
      </c>
      <c r="I1091" s="2"/>
      <c r="J1091" s="2"/>
      <c r="K1091" s="2"/>
      <c r="L1091" s="13" t="str">
        <f t="shared" ref="L1091:L1154" si="52">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51"/>
        <v>_</v>
      </c>
      <c r="I1092" s="2"/>
      <c r="J1092" s="2"/>
      <c r="K1092" s="2"/>
      <c r="L1092" s="2" t="str">
        <f t="shared" si="52"/>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51"/>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si="51"/>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51"/>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51"/>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51"/>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51"/>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51"/>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51"/>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51"/>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51"/>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51"/>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51"/>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51"/>
        <v>_</v>
      </c>
      <c r="I1105" s="12"/>
      <c r="J1105" s="12"/>
      <c r="K1105" s="12"/>
      <c r="L1105" s="12" t="str">
        <f t="shared" si="52"/>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5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51"/>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51"/>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51"/>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51"/>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51"/>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51"/>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51"/>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51"/>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51"/>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51"/>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51"/>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51"/>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51"/>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51"/>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51"/>
        <v>_</v>
      </c>
      <c r="I1120" s="2"/>
      <c r="J1120" s="2"/>
      <c r="K1120" s="2"/>
      <c r="L1120" s="13"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51"/>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51"/>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51"/>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51"/>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51"/>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51"/>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51"/>
        <v>_</v>
      </c>
      <c r="I1127" s="2"/>
      <c r="J1127" s="2"/>
      <c r="K1127" s="2"/>
      <c r="L1127" s="13"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51"/>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51"/>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51"/>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51"/>
        <v>_</v>
      </c>
      <c r="I1131" s="2"/>
      <c r="J1131" s="2"/>
      <c r="K1131" s="2"/>
      <c r="L1131" s="13"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51"/>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51"/>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51"/>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51"/>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51"/>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51"/>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51"/>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51"/>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51"/>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51"/>
        <v>_</v>
      </c>
      <c r="I1141" s="2"/>
      <c r="J1141" s="2"/>
      <c r="K1141" s="2"/>
      <c r="L1141" s="13"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51"/>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51"/>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51"/>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51"/>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51"/>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51"/>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51"/>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51"/>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51"/>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 t="shared" si="51"/>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 t="shared" si="51"/>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51"/>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51"/>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ref="H1155:H1218" si="54">IF(AND(ISBLANK($F1155),ISBLANK($G1155)),"_",IF($F1155&gt;$G1155,$D1155,$E1155))</f>
        <v>_</v>
      </c>
      <c r="I1155" s="2"/>
      <c r="J1155" s="2"/>
      <c r="K1155" s="2"/>
      <c r="L1155" s="2" t="str">
        <f t="shared" ref="L1155:L1218" si="5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54"/>
        <v>_</v>
      </c>
      <c r="I1156" s="2"/>
      <c r="J1156" s="2"/>
      <c r="K1156" s="2"/>
      <c r="L1156" s="2" t="str">
        <f t="shared" si="5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54"/>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si="54"/>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54"/>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54"/>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54"/>
        <v>_</v>
      </c>
      <c r="I1161" s="2"/>
      <c r="J1161" s="2"/>
      <c r="K1161" s="2"/>
      <c r="L1161" s="13"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54"/>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54"/>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54"/>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54"/>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54"/>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54"/>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54"/>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54"/>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54"/>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54"/>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54"/>
        <v>_</v>
      </c>
      <c r="I1172" s="2"/>
      <c r="J1172" s="2"/>
      <c r="K1172" s="2"/>
      <c r="L1172" s="13"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54"/>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54"/>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54"/>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54"/>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54"/>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54"/>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54"/>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54"/>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54"/>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54"/>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54"/>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54"/>
        <v>_</v>
      </c>
      <c r="I1184" s="2"/>
      <c r="J1184" s="2"/>
      <c r="K1184" s="2"/>
      <c r="L1184" s="13"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54"/>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54"/>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54"/>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54"/>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54"/>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54"/>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54"/>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54"/>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54"/>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54"/>
        <v>_</v>
      </c>
      <c r="I1194" s="2"/>
      <c r="J1194" s="2"/>
      <c r="K1194" s="2"/>
      <c r="L1194" s="13"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54"/>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54"/>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54"/>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54"/>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54"/>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54"/>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54"/>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54"/>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54"/>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54"/>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54"/>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54"/>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54"/>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54"/>
        <v>_</v>
      </c>
      <c r="I1208" s="2"/>
      <c r="J1208" s="2"/>
      <c r="K1208" s="2"/>
      <c r="L1208" s="13"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54"/>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54"/>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54"/>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54"/>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54"/>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54"/>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54"/>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54"/>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54"/>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54"/>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ref="H1219:H1282" si="57">IF(AND(ISBLANK($F1219),ISBLANK($G1219)),"_",IF($F1219&gt;$G1219,$D1219,$E1219))</f>
        <v>_</v>
      </c>
      <c r="I1219" s="2"/>
      <c r="J1219" s="2"/>
      <c r="K1219" s="2"/>
      <c r="L1219" s="2" t="str">
        <f t="shared" ref="L1219:L1282" si="58">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57"/>
        <v>_</v>
      </c>
      <c r="I1220" s="2"/>
      <c r="J1220" s="2"/>
      <c r="K1220" s="2"/>
      <c r="L1220" s="2" t="str">
        <f t="shared" si="58"/>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57"/>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si="57"/>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57"/>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57"/>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57"/>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57"/>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57"/>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57"/>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57"/>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57"/>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57"/>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57"/>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57"/>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57"/>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57"/>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57"/>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57"/>
        <v>_</v>
      </c>
      <c r="I1237" s="2"/>
      <c r="J1237" s="2"/>
      <c r="K1237" s="2"/>
      <c r="L1237" s="13"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57"/>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57"/>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57"/>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57"/>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57"/>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57"/>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57"/>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57"/>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57"/>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57"/>
        <v>_</v>
      </c>
      <c r="I1247" s="2"/>
      <c r="J1247" s="2"/>
      <c r="K1247" s="2"/>
      <c r="L1247" s="13"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57"/>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57"/>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57"/>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57"/>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57"/>
        <v>_</v>
      </c>
      <c r="I1252" s="2"/>
      <c r="J1252" s="2"/>
      <c r="K1252" s="2"/>
      <c r="L1252" s="13"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57"/>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 t="shared" si="57"/>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 t="shared" si="57"/>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57"/>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57"/>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57"/>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57"/>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57"/>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57"/>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57"/>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57"/>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57"/>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57"/>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57"/>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57"/>
        <v>_</v>
      </c>
      <c r="I1267" s="2"/>
      <c r="J1267" s="2"/>
      <c r="K1267" s="2"/>
      <c r="L1267" s="13"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57"/>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57"/>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57"/>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57"/>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57"/>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57"/>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57"/>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57"/>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57"/>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57"/>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57"/>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57"/>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57"/>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57"/>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57"/>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ref="H1283:H1314" si="60">IF(AND(ISBLANK($F1283),ISBLANK($G1283)),"_",IF($F1283&gt;$G1283,$D1283,$E1283))</f>
        <v>_</v>
      </c>
      <c r="I1283" s="2"/>
      <c r="J1283" s="2"/>
      <c r="K1283" s="2"/>
      <c r="L1283" s="2" t="str">
        <f t="shared" ref="L1283:L1314" si="6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60"/>
        <v>_</v>
      </c>
      <c r="I1284" s="2"/>
      <c r="J1284" s="2"/>
      <c r="K1284" s="2"/>
      <c r="L1284" s="2" t="str">
        <f t="shared" si="6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60"/>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si="60"/>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60"/>
        <v>_</v>
      </c>
      <c r="I1287" s="2"/>
      <c r="J1287" s="2"/>
      <c r="K1287" s="2"/>
      <c r="L1287" s="13"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60"/>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60"/>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60"/>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60"/>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60"/>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60"/>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60"/>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60"/>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60"/>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60"/>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60"/>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60"/>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60"/>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60"/>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60"/>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60"/>
        <v>_</v>
      </c>
      <c r="I1303" s="2"/>
      <c r="J1303" s="2"/>
      <c r="K1303" s="2"/>
      <c r="L1303" s="13"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60"/>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60"/>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60"/>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60"/>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60"/>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60"/>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60"/>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60"/>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60"/>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60"/>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60"/>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1:B1048576 AJ3:AU5 X4:Y7 AJ6:AO11 AQ6:AU11 AP6:AP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16</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15</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22</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15</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14</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13</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17</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28</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16</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16</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15</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22</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15</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14</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14</v>
      </c>
      <c r="X43" s="2">
        <f>SUMIFS(DataRegularSeason20242025!$AA$3:$AA$1315,DataRegularSeason20242025!$B$3:$B$1315, "&lt;=" &amp; $A43, DataRegularSeason20242025!$D$3:$D$1315, X$1)+SUMIFS(DataRegularSeason20242025!$AB$3:$AB$1315,DataRegularSeason20242025!$B$3:$B$1315, "&lt;=" &amp; $A43, DataRegularSeason20242025!$E$3:$E$1315, X$1)</f>
        <v>13</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20</v>
      </c>
      <c r="AC43" s="2">
        <f>SUMIFS(DataRegularSeason20242025!$AA$3:$AA$1315,DataRegularSeason20242025!$B$3:$B$1315, "&lt;=" &amp; $A43, DataRegularSeason20242025!$D$3:$D$1315, AC$1)+SUMIFS(DataRegularSeason20242025!$AB$3:$AB$1315,DataRegularSeason20242025!$B$3:$B$1315, "&lt;=" &amp; $A43, DataRegularSeason20242025!$E$3:$E$1315, AC$1)</f>
        <v>15</v>
      </c>
      <c r="AD43" s="2">
        <f>SUMIFS(DataRegularSeason20242025!$AA$3:$AA$1315,DataRegularSeason20242025!$B$3:$B$1315, "&lt;=" &amp; $A43, DataRegularSeason20242025!$D$3:$D$1315, AD$1)+SUMIFS(DataRegularSeason20242025!$AB$3:$AB$1315,DataRegularSeason20242025!$B$3:$B$1315, "&lt;=" &amp; $A43, DataRegularSeason20242025!$E$3:$E$1315, AD$1)</f>
        <v>17</v>
      </c>
      <c r="AE43" s="2">
        <f>SUMIFS(DataRegularSeason20242025!$AA$3:$AA$1315,DataRegularSeason20242025!$B$3:$B$1315, "&lt;=" &amp; $A43, DataRegularSeason20242025!$D$3:$D$1315, AE$1)+SUMIFS(DataRegularSeason20242025!$AB$3:$AB$1315,DataRegularSeason20242025!$B$3:$B$1315, "&lt;=" &amp; $A43, DataRegularSeason20242025!$E$3:$E$1315, AE$1)</f>
        <v>20</v>
      </c>
      <c r="AF43" s="2">
        <f>SUMIFS(DataRegularSeason20242025!$AA$3:$AA$1315,DataRegularSeason20242025!$B$3:$B$1315, "&lt;=" &amp; $A43, DataRegularSeason20242025!$D$3:$D$1315, AF$1)+SUMIFS(DataRegularSeason20242025!$AB$3:$AB$1315,DataRegularSeason20242025!$B$3:$B$1315, "&lt;=" &amp; $A43, DataRegularSeason20242025!$E$3:$E$1315, AF$1)</f>
        <v>28</v>
      </c>
      <c r="AG43" s="2">
        <f>SUMIFS(DataRegularSeason20242025!$AA$3:$AA$1315,DataRegularSeason20242025!$B$3:$B$1315, "&lt;=" &amp; $A43, DataRegularSeason20242025!$D$3:$D$1315, AG$1)+SUMIFS(DataRegularSeason20242025!$AB$3:$AB$1315,DataRegularSeason20242025!$B$3:$B$1315, "&lt;=" &amp; $A43, DataRegularSeason20242025!$E$3:$E$1315, AG$1)</f>
        <v>20</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16</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16</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15</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23</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22</v>
      </c>
      <c r="R44" s="2">
        <f>SUMIFS(DataRegularSeason20242025!$AA$3:$AA$1315,DataRegularSeason20242025!$B$3:$B$1315, "&lt;=" &amp; $A44, DataRegularSeason20242025!$D$3:$D$1315, R$1)+SUMIFS(DataRegularSeason20242025!$AB$3:$AB$1315,DataRegularSeason20242025!$B$3:$B$1315, "&lt;=" &amp; $A44, DataRegularSeason20242025!$E$3:$E$1315, R$1)</f>
        <v>12</v>
      </c>
      <c r="S44" s="2">
        <f>SUMIFS(DataRegularSeason20242025!$AA$3:$AA$1315,DataRegularSeason20242025!$B$3:$B$1315, "&lt;=" &amp; $A44, DataRegularSeason20242025!$D$3:$D$1315, S$1)+SUMIFS(DataRegularSeason20242025!$AB$3:$AB$1315,DataRegularSeason20242025!$B$3:$B$1315, "&lt;=" &amp; $A44, DataRegularSeason20242025!$E$3:$E$1315, S$1)</f>
        <v>15</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14</v>
      </c>
      <c r="V44" s="2">
        <f>SUMIFS(DataRegularSeason20242025!$AA$3:$AA$1315,DataRegularSeason20242025!$B$3:$B$1315, "&lt;=" &amp; $A44, DataRegularSeason20242025!$D$3:$D$1315, V$1)+SUMIFS(DataRegularSeason20242025!$AB$3:$AB$1315,DataRegularSeason20242025!$B$3:$B$1315, "&lt;=" &amp; $A44, DataRegularSeason20242025!$E$3:$E$1315, V$1)</f>
        <v>14</v>
      </c>
      <c r="W44" s="2">
        <f>SUMIFS(DataRegularSeason20242025!$AA$3:$AA$1315,DataRegularSeason20242025!$B$3:$B$1315, "&lt;=" &amp; $A44, DataRegularSeason20242025!$D$3:$D$1315, W$1)+SUMIFS(DataRegularSeason20242025!$AB$3:$AB$1315,DataRegularSeason20242025!$B$3:$B$1315, "&lt;=" &amp; $A44, DataRegularSeason20242025!$E$3:$E$1315, W$1)</f>
        <v>14</v>
      </c>
      <c r="X44" s="2">
        <f>SUMIFS(DataRegularSeason20242025!$AA$3:$AA$1315,DataRegularSeason20242025!$B$3:$B$1315, "&lt;=" &amp; $A44, DataRegularSeason20242025!$D$3:$D$1315, X$1)+SUMIFS(DataRegularSeason20242025!$AB$3:$AB$1315,DataRegularSeason20242025!$B$3:$B$1315, "&lt;=" &amp; $A44, DataRegularSeason20242025!$E$3:$E$1315, X$1)</f>
        <v>13</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20</v>
      </c>
      <c r="AC44" s="2">
        <f>SUMIFS(DataRegularSeason20242025!$AA$3:$AA$1315,DataRegularSeason20242025!$B$3:$B$1315, "&lt;=" &amp; $A44, DataRegularSeason20242025!$D$3:$D$1315, AC$1)+SUMIFS(DataRegularSeason20242025!$AB$3:$AB$1315,DataRegularSeason20242025!$B$3:$B$1315, "&lt;=" &amp; $A44, DataRegularSeason20242025!$E$3:$E$1315, AC$1)</f>
        <v>15</v>
      </c>
      <c r="AD44" s="2">
        <f>SUMIFS(DataRegularSeason20242025!$AA$3:$AA$1315,DataRegularSeason20242025!$B$3:$B$1315, "&lt;=" &amp; $A44, DataRegularSeason20242025!$D$3:$D$1315, AD$1)+SUMIFS(DataRegularSeason20242025!$AB$3:$AB$1315,DataRegularSeason20242025!$B$3:$B$1315, "&lt;=" &amp; $A44, DataRegularSeason20242025!$E$3:$E$1315, AD$1)</f>
        <v>17</v>
      </c>
      <c r="AE44" s="2">
        <f>SUMIFS(DataRegularSeason20242025!$AA$3:$AA$1315,DataRegularSeason20242025!$B$3:$B$1315, "&lt;=" &amp; $A44, DataRegularSeason20242025!$D$3:$D$1315, AE$1)+SUMIFS(DataRegularSeason20242025!$AB$3:$AB$1315,DataRegularSeason20242025!$B$3:$B$1315, "&lt;=" &amp; $A44, DataRegularSeason20242025!$E$3:$E$1315, AE$1)</f>
        <v>20</v>
      </c>
      <c r="AF44" s="2">
        <f>SUMIFS(DataRegularSeason20242025!$AA$3:$AA$1315,DataRegularSeason20242025!$B$3:$B$1315, "&lt;=" &amp; $A44, DataRegularSeason20242025!$D$3:$D$1315, AF$1)+SUMIFS(DataRegularSeason20242025!$AB$3:$AB$1315,DataRegularSeason20242025!$B$3:$B$1315, "&lt;=" &amp; $A44, DataRegularSeason20242025!$E$3:$E$1315, AF$1)</f>
        <v>28</v>
      </c>
      <c r="AG44" s="2">
        <f>SUMIFS(DataRegularSeason20242025!$AA$3:$AA$1315,DataRegularSeason20242025!$B$3:$B$1315, "&lt;=" &amp; $A44, DataRegularSeason20242025!$D$3:$D$1315, AG$1)+SUMIFS(DataRegularSeason20242025!$AB$3:$AB$1315,DataRegularSeason20242025!$B$3:$B$1315, "&lt;=" &amp; $A44, DataRegularSeason20242025!$E$3:$E$1315, AG$1)</f>
        <v>20</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16</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16</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15</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23</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22</v>
      </c>
      <c r="R45" s="2">
        <f>SUMIFS(DataRegularSeason20242025!$AA$3:$AA$1315,DataRegularSeason20242025!$B$3:$B$1315, "&lt;=" &amp; $A45, DataRegularSeason20242025!$D$3:$D$1315, R$1)+SUMIFS(DataRegularSeason20242025!$AB$3:$AB$1315,DataRegularSeason20242025!$B$3:$B$1315, "&lt;=" &amp; $A45, DataRegularSeason20242025!$E$3:$E$1315, R$1)</f>
        <v>12</v>
      </c>
      <c r="S45" s="2">
        <f>SUMIFS(DataRegularSeason20242025!$AA$3:$AA$1315,DataRegularSeason20242025!$B$3:$B$1315, "&lt;=" &amp; $A45, DataRegularSeason20242025!$D$3:$D$1315, S$1)+SUMIFS(DataRegularSeason20242025!$AB$3:$AB$1315,DataRegularSeason20242025!$B$3:$B$1315, "&lt;=" &amp; $A45, DataRegularSeason20242025!$E$3:$E$1315, S$1)</f>
        <v>15</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14</v>
      </c>
      <c r="V45" s="2">
        <f>SUMIFS(DataRegularSeason20242025!$AA$3:$AA$1315,DataRegularSeason20242025!$B$3:$B$1315, "&lt;=" &amp; $A45, DataRegularSeason20242025!$D$3:$D$1315, V$1)+SUMIFS(DataRegularSeason20242025!$AB$3:$AB$1315,DataRegularSeason20242025!$B$3:$B$1315, "&lt;=" &amp; $A45, DataRegularSeason20242025!$E$3:$E$1315, V$1)</f>
        <v>14</v>
      </c>
      <c r="W45" s="2">
        <f>SUMIFS(DataRegularSeason20242025!$AA$3:$AA$1315,DataRegularSeason20242025!$B$3:$B$1315, "&lt;=" &amp; $A45, DataRegularSeason20242025!$D$3:$D$1315, W$1)+SUMIFS(DataRegularSeason20242025!$AB$3:$AB$1315,DataRegularSeason20242025!$B$3:$B$1315, "&lt;=" &amp; $A45, DataRegularSeason20242025!$E$3:$E$1315, W$1)</f>
        <v>14</v>
      </c>
      <c r="X45" s="2">
        <f>SUMIFS(DataRegularSeason20242025!$AA$3:$AA$1315,DataRegularSeason20242025!$B$3:$B$1315, "&lt;=" &amp; $A45, DataRegularSeason20242025!$D$3:$D$1315, X$1)+SUMIFS(DataRegularSeason20242025!$AB$3:$AB$1315,DataRegularSeason20242025!$B$3:$B$1315, "&lt;=" &amp; $A45, DataRegularSeason20242025!$E$3:$E$1315, X$1)</f>
        <v>13</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20</v>
      </c>
      <c r="AC45" s="2">
        <f>SUMIFS(DataRegularSeason20242025!$AA$3:$AA$1315,DataRegularSeason20242025!$B$3:$B$1315, "&lt;=" &amp; $A45, DataRegularSeason20242025!$D$3:$D$1315, AC$1)+SUMIFS(DataRegularSeason20242025!$AB$3:$AB$1315,DataRegularSeason20242025!$B$3:$B$1315, "&lt;=" &amp; $A45, DataRegularSeason20242025!$E$3:$E$1315, AC$1)</f>
        <v>15</v>
      </c>
      <c r="AD45" s="2">
        <f>SUMIFS(DataRegularSeason20242025!$AA$3:$AA$1315,DataRegularSeason20242025!$B$3:$B$1315, "&lt;=" &amp; $A45, DataRegularSeason20242025!$D$3:$D$1315, AD$1)+SUMIFS(DataRegularSeason20242025!$AB$3:$AB$1315,DataRegularSeason20242025!$B$3:$B$1315, "&lt;=" &amp; $A45, DataRegularSeason20242025!$E$3:$E$1315, AD$1)</f>
        <v>17</v>
      </c>
      <c r="AE45" s="2">
        <f>SUMIFS(DataRegularSeason20242025!$AA$3:$AA$1315,DataRegularSeason20242025!$B$3:$B$1315, "&lt;=" &amp; $A45, DataRegularSeason20242025!$D$3:$D$1315, AE$1)+SUMIFS(DataRegularSeason20242025!$AB$3:$AB$1315,DataRegularSeason20242025!$B$3:$B$1315, "&lt;=" &amp; $A45, DataRegularSeason20242025!$E$3:$E$1315, AE$1)</f>
        <v>20</v>
      </c>
      <c r="AF45" s="2">
        <f>SUMIFS(DataRegularSeason20242025!$AA$3:$AA$1315,DataRegularSeason20242025!$B$3:$B$1315, "&lt;=" &amp; $A45, DataRegularSeason20242025!$D$3:$D$1315, AF$1)+SUMIFS(DataRegularSeason20242025!$AB$3:$AB$1315,DataRegularSeason20242025!$B$3:$B$1315, "&lt;=" &amp; $A45, DataRegularSeason20242025!$E$3:$E$1315, AF$1)</f>
        <v>28</v>
      </c>
      <c r="AG45" s="2">
        <f>SUMIFS(DataRegularSeason20242025!$AA$3:$AA$1315,DataRegularSeason20242025!$B$3:$B$1315, "&lt;=" &amp; $A45, DataRegularSeason20242025!$D$3:$D$1315, AG$1)+SUMIFS(DataRegularSeason20242025!$AB$3:$AB$1315,DataRegularSeason20242025!$B$3:$B$1315, "&lt;=" &amp; $A45, DataRegularSeason20242025!$E$3:$E$1315, AG$1)</f>
        <v>20</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16</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16</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15</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23</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22</v>
      </c>
      <c r="R46" s="2">
        <f>SUMIFS(DataRegularSeason20242025!$AA$3:$AA$1315,DataRegularSeason20242025!$B$3:$B$1315, "&lt;=" &amp; $A46, DataRegularSeason20242025!$D$3:$D$1315, R$1)+SUMIFS(DataRegularSeason20242025!$AB$3:$AB$1315,DataRegularSeason20242025!$B$3:$B$1315, "&lt;=" &amp; $A46, DataRegularSeason20242025!$E$3:$E$1315, R$1)</f>
        <v>12</v>
      </c>
      <c r="S46" s="2">
        <f>SUMIFS(DataRegularSeason20242025!$AA$3:$AA$1315,DataRegularSeason20242025!$B$3:$B$1315, "&lt;=" &amp; $A46, DataRegularSeason20242025!$D$3:$D$1315, S$1)+SUMIFS(DataRegularSeason20242025!$AB$3:$AB$1315,DataRegularSeason20242025!$B$3:$B$1315, "&lt;=" &amp; $A46, DataRegularSeason20242025!$E$3:$E$1315, S$1)</f>
        <v>15</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14</v>
      </c>
      <c r="V46" s="2">
        <f>SUMIFS(DataRegularSeason20242025!$AA$3:$AA$1315,DataRegularSeason20242025!$B$3:$B$1315, "&lt;=" &amp; $A46, DataRegularSeason20242025!$D$3:$D$1315, V$1)+SUMIFS(DataRegularSeason20242025!$AB$3:$AB$1315,DataRegularSeason20242025!$B$3:$B$1315, "&lt;=" &amp; $A46, DataRegularSeason20242025!$E$3:$E$1315, V$1)</f>
        <v>14</v>
      </c>
      <c r="W46" s="2">
        <f>SUMIFS(DataRegularSeason20242025!$AA$3:$AA$1315,DataRegularSeason20242025!$B$3:$B$1315, "&lt;=" &amp; $A46, DataRegularSeason20242025!$D$3:$D$1315, W$1)+SUMIFS(DataRegularSeason20242025!$AB$3:$AB$1315,DataRegularSeason20242025!$B$3:$B$1315, "&lt;=" &amp; $A46, DataRegularSeason20242025!$E$3:$E$1315, W$1)</f>
        <v>14</v>
      </c>
      <c r="X46" s="2">
        <f>SUMIFS(DataRegularSeason20242025!$AA$3:$AA$1315,DataRegularSeason20242025!$B$3:$B$1315, "&lt;=" &amp; $A46, DataRegularSeason20242025!$D$3:$D$1315, X$1)+SUMIFS(DataRegularSeason20242025!$AB$3:$AB$1315,DataRegularSeason20242025!$B$3:$B$1315, "&lt;=" &amp; $A46, DataRegularSeason20242025!$E$3:$E$1315, X$1)</f>
        <v>13</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20</v>
      </c>
      <c r="AC46" s="2">
        <f>SUMIFS(DataRegularSeason20242025!$AA$3:$AA$1315,DataRegularSeason20242025!$B$3:$B$1315, "&lt;=" &amp; $A46, DataRegularSeason20242025!$D$3:$D$1315, AC$1)+SUMIFS(DataRegularSeason20242025!$AB$3:$AB$1315,DataRegularSeason20242025!$B$3:$B$1315, "&lt;=" &amp; $A46, DataRegularSeason20242025!$E$3:$E$1315, AC$1)</f>
        <v>15</v>
      </c>
      <c r="AD46" s="2">
        <f>SUMIFS(DataRegularSeason20242025!$AA$3:$AA$1315,DataRegularSeason20242025!$B$3:$B$1315, "&lt;=" &amp; $A46, DataRegularSeason20242025!$D$3:$D$1315, AD$1)+SUMIFS(DataRegularSeason20242025!$AB$3:$AB$1315,DataRegularSeason20242025!$B$3:$B$1315, "&lt;=" &amp; $A46, DataRegularSeason20242025!$E$3:$E$1315, AD$1)</f>
        <v>17</v>
      </c>
      <c r="AE46" s="2">
        <f>SUMIFS(DataRegularSeason20242025!$AA$3:$AA$1315,DataRegularSeason20242025!$B$3:$B$1315, "&lt;=" &amp; $A46, DataRegularSeason20242025!$D$3:$D$1315, AE$1)+SUMIFS(DataRegularSeason20242025!$AB$3:$AB$1315,DataRegularSeason20242025!$B$3:$B$1315, "&lt;=" &amp; $A46, DataRegularSeason20242025!$E$3:$E$1315, AE$1)</f>
        <v>20</v>
      </c>
      <c r="AF46" s="2">
        <f>SUMIFS(DataRegularSeason20242025!$AA$3:$AA$1315,DataRegularSeason20242025!$B$3:$B$1315, "&lt;=" &amp; $A46, DataRegularSeason20242025!$D$3:$D$1315, AF$1)+SUMIFS(DataRegularSeason20242025!$AB$3:$AB$1315,DataRegularSeason20242025!$B$3:$B$1315, "&lt;=" &amp; $A46, DataRegularSeason20242025!$E$3:$E$1315, AF$1)</f>
        <v>28</v>
      </c>
      <c r="AG46" s="2">
        <f>SUMIFS(DataRegularSeason20242025!$AA$3:$AA$1315,DataRegularSeason20242025!$B$3:$B$1315, "&lt;=" &amp; $A46, DataRegularSeason20242025!$D$3:$D$1315, AG$1)+SUMIFS(DataRegularSeason20242025!$AB$3:$AB$1315,DataRegularSeason20242025!$B$3:$B$1315, "&lt;=" &amp; $A46, DataRegularSeason20242025!$E$3:$E$1315, AG$1)</f>
        <v>20</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16</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16</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15</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23</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22</v>
      </c>
      <c r="R47" s="2">
        <f>SUMIFS(DataRegularSeason20242025!$AA$3:$AA$1315,DataRegularSeason20242025!$B$3:$B$1315, "&lt;=" &amp; $A47, DataRegularSeason20242025!$D$3:$D$1315, R$1)+SUMIFS(DataRegularSeason20242025!$AB$3:$AB$1315,DataRegularSeason20242025!$B$3:$B$1315, "&lt;=" &amp; $A47, DataRegularSeason20242025!$E$3:$E$1315, R$1)</f>
        <v>12</v>
      </c>
      <c r="S47" s="2">
        <f>SUMIFS(DataRegularSeason20242025!$AA$3:$AA$1315,DataRegularSeason20242025!$B$3:$B$1315, "&lt;=" &amp; $A47, DataRegularSeason20242025!$D$3:$D$1315, S$1)+SUMIFS(DataRegularSeason20242025!$AB$3:$AB$1315,DataRegularSeason20242025!$B$3:$B$1315, "&lt;=" &amp; $A47, DataRegularSeason20242025!$E$3:$E$1315, S$1)</f>
        <v>15</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14</v>
      </c>
      <c r="V47" s="2">
        <f>SUMIFS(DataRegularSeason20242025!$AA$3:$AA$1315,DataRegularSeason20242025!$B$3:$B$1315, "&lt;=" &amp; $A47, DataRegularSeason20242025!$D$3:$D$1315, V$1)+SUMIFS(DataRegularSeason20242025!$AB$3:$AB$1315,DataRegularSeason20242025!$B$3:$B$1315, "&lt;=" &amp; $A47, DataRegularSeason20242025!$E$3:$E$1315, V$1)</f>
        <v>14</v>
      </c>
      <c r="W47" s="2">
        <f>SUMIFS(DataRegularSeason20242025!$AA$3:$AA$1315,DataRegularSeason20242025!$B$3:$B$1315, "&lt;=" &amp; $A47, DataRegularSeason20242025!$D$3:$D$1315, W$1)+SUMIFS(DataRegularSeason20242025!$AB$3:$AB$1315,DataRegularSeason20242025!$B$3:$B$1315, "&lt;=" &amp; $A47, DataRegularSeason20242025!$E$3:$E$1315, W$1)</f>
        <v>14</v>
      </c>
      <c r="X47" s="2">
        <f>SUMIFS(DataRegularSeason20242025!$AA$3:$AA$1315,DataRegularSeason20242025!$B$3:$B$1315, "&lt;=" &amp; $A47, DataRegularSeason20242025!$D$3:$D$1315, X$1)+SUMIFS(DataRegularSeason20242025!$AB$3:$AB$1315,DataRegularSeason20242025!$B$3:$B$1315, "&lt;=" &amp; $A47, DataRegularSeason20242025!$E$3:$E$1315, X$1)</f>
        <v>13</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20</v>
      </c>
      <c r="AC47" s="2">
        <f>SUMIFS(DataRegularSeason20242025!$AA$3:$AA$1315,DataRegularSeason20242025!$B$3:$B$1315, "&lt;=" &amp; $A47, DataRegularSeason20242025!$D$3:$D$1315, AC$1)+SUMIFS(DataRegularSeason20242025!$AB$3:$AB$1315,DataRegularSeason20242025!$B$3:$B$1315, "&lt;=" &amp; $A47, DataRegularSeason20242025!$E$3:$E$1315, AC$1)</f>
        <v>15</v>
      </c>
      <c r="AD47" s="2">
        <f>SUMIFS(DataRegularSeason20242025!$AA$3:$AA$1315,DataRegularSeason20242025!$B$3:$B$1315, "&lt;=" &amp; $A47, DataRegularSeason20242025!$D$3:$D$1315, AD$1)+SUMIFS(DataRegularSeason20242025!$AB$3:$AB$1315,DataRegularSeason20242025!$B$3:$B$1315, "&lt;=" &amp; $A47, DataRegularSeason20242025!$E$3:$E$1315, AD$1)</f>
        <v>17</v>
      </c>
      <c r="AE47" s="2">
        <f>SUMIFS(DataRegularSeason20242025!$AA$3:$AA$1315,DataRegularSeason20242025!$B$3:$B$1315, "&lt;=" &amp; $A47, DataRegularSeason20242025!$D$3:$D$1315, AE$1)+SUMIFS(DataRegularSeason20242025!$AB$3:$AB$1315,DataRegularSeason20242025!$B$3:$B$1315, "&lt;=" &amp; $A47, DataRegularSeason20242025!$E$3:$E$1315, AE$1)</f>
        <v>20</v>
      </c>
      <c r="AF47" s="2">
        <f>SUMIFS(DataRegularSeason20242025!$AA$3:$AA$1315,DataRegularSeason20242025!$B$3:$B$1315, "&lt;=" &amp; $A47, DataRegularSeason20242025!$D$3:$D$1315, AF$1)+SUMIFS(DataRegularSeason20242025!$AB$3:$AB$1315,DataRegularSeason20242025!$B$3:$B$1315, "&lt;=" &amp; $A47, DataRegularSeason20242025!$E$3:$E$1315, AF$1)</f>
        <v>28</v>
      </c>
      <c r="AG47" s="2">
        <f>SUMIFS(DataRegularSeason20242025!$AA$3:$AA$1315,DataRegularSeason20242025!$B$3:$B$1315, "&lt;=" &amp; $A47, DataRegularSeason20242025!$D$3:$D$1315, AG$1)+SUMIFS(DataRegularSeason20242025!$AB$3:$AB$1315,DataRegularSeason20242025!$B$3:$B$1315, "&lt;=" &amp; $A47, DataRegularSeason20242025!$E$3:$E$1315, AG$1)</f>
        <v>20</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16</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16</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15</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23</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22</v>
      </c>
      <c r="R48" s="2">
        <f>SUMIFS(DataRegularSeason20242025!$AA$3:$AA$1315,DataRegularSeason20242025!$B$3:$B$1315, "&lt;=" &amp; $A48, DataRegularSeason20242025!$D$3:$D$1315, R$1)+SUMIFS(DataRegularSeason20242025!$AB$3:$AB$1315,DataRegularSeason20242025!$B$3:$B$1315, "&lt;=" &amp; $A48, DataRegularSeason20242025!$E$3:$E$1315, R$1)</f>
        <v>12</v>
      </c>
      <c r="S48" s="2">
        <f>SUMIFS(DataRegularSeason20242025!$AA$3:$AA$1315,DataRegularSeason20242025!$B$3:$B$1315, "&lt;=" &amp; $A48, DataRegularSeason20242025!$D$3:$D$1315, S$1)+SUMIFS(DataRegularSeason20242025!$AB$3:$AB$1315,DataRegularSeason20242025!$B$3:$B$1315, "&lt;=" &amp; $A48, DataRegularSeason20242025!$E$3:$E$1315, S$1)</f>
        <v>15</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14</v>
      </c>
      <c r="V48" s="2">
        <f>SUMIFS(DataRegularSeason20242025!$AA$3:$AA$1315,DataRegularSeason20242025!$B$3:$B$1315, "&lt;=" &amp; $A48, DataRegularSeason20242025!$D$3:$D$1315, V$1)+SUMIFS(DataRegularSeason20242025!$AB$3:$AB$1315,DataRegularSeason20242025!$B$3:$B$1315, "&lt;=" &amp; $A48, DataRegularSeason20242025!$E$3:$E$1315, V$1)</f>
        <v>14</v>
      </c>
      <c r="W48" s="2">
        <f>SUMIFS(DataRegularSeason20242025!$AA$3:$AA$1315,DataRegularSeason20242025!$B$3:$B$1315, "&lt;=" &amp; $A48, DataRegularSeason20242025!$D$3:$D$1315, W$1)+SUMIFS(DataRegularSeason20242025!$AB$3:$AB$1315,DataRegularSeason20242025!$B$3:$B$1315, "&lt;=" &amp; $A48, DataRegularSeason20242025!$E$3:$E$1315, W$1)</f>
        <v>14</v>
      </c>
      <c r="X48" s="2">
        <f>SUMIFS(DataRegularSeason20242025!$AA$3:$AA$1315,DataRegularSeason20242025!$B$3:$B$1315, "&lt;=" &amp; $A48, DataRegularSeason20242025!$D$3:$D$1315, X$1)+SUMIFS(DataRegularSeason20242025!$AB$3:$AB$1315,DataRegularSeason20242025!$B$3:$B$1315, "&lt;=" &amp; $A48, DataRegularSeason20242025!$E$3:$E$1315, X$1)</f>
        <v>13</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20</v>
      </c>
      <c r="AC48" s="2">
        <f>SUMIFS(DataRegularSeason20242025!$AA$3:$AA$1315,DataRegularSeason20242025!$B$3:$B$1315, "&lt;=" &amp; $A48, DataRegularSeason20242025!$D$3:$D$1315, AC$1)+SUMIFS(DataRegularSeason20242025!$AB$3:$AB$1315,DataRegularSeason20242025!$B$3:$B$1315, "&lt;=" &amp; $A48, DataRegularSeason20242025!$E$3:$E$1315, AC$1)</f>
        <v>15</v>
      </c>
      <c r="AD48" s="2">
        <f>SUMIFS(DataRegularSeason20242025!$AA$3:$AA$1315,DataRegularSeason20242025!$B$3:$B$1315, "&lt;=" &amp; $A48, DataRegularSeason20242025!$D$3:$D$1315, AD$1)+SUMIFS(DataRegularSeason20242025!$AB$3:$AB$1315,DataRegularSeason20242025!$B$3:$B$1315, "&lt;=" &amp; $A48, DataRegularSeason20242025!$E$3:$E$1315, AD$1)</f>
        <v>17</v>
      </c>
      <c r="AE48" s="2">
        <f>SUMIFS(DataRegularSeason20242025!$AA$3:$AA$1315,DataRegularSeason20242025!$B$3:$B$1315, "&lt;=" &amp; $A48, DataRegularSeason20242025!$D$3:$D$1315, AE$1)+SUMIFS(DataRegularSeason20242025!$AB$3:$AB$1315,DataRegularSeason20242025!$B$3:$B$1315, "&lt;=" &amp; $A48, DataRegularSeason20242025!$E$3:$E$1315, AE$1)</f>
        <v>20</v>
      </c>
      <c r="AF48" s="2">
        <f>SUMIFS(DataRegularSeason20242025!$AA$3:$AA$1315,DataRegularSeason20242025!$B$3:$B$1315, "&lt;=" &amp; $A48, DataRegularSeason20242025!$D$3:$D$1315, AF$1)+SUMIFS(DataRegularSeason20242025!$AB$3:$AB$1315,DataRegularSeason20242025!$B$3:$B$1315, "&lt;=" &amp; $A48, DataRegularSeason20242025!$E$3:$E$1315, AF$1)</f>
        <v>28</v>
      </c>
      <c r="AG48" s="2">
        <f>SUMIFS(DataRegularSeason20242025!$AA$3:$AA$1315,DataRegularSeason20242025!$B$3:$B$1315, "&lt;=" &amp; $A48, DataRegularSeason20242025!$D$3:$D$1315, AG$1)+SUMIFS(DataRegularSeason20242025!$AB$3:$AB$1315,DataRegularSeason20242025!$B$3:$B$1315, "&lt;=" &amp; $A48, DataRegularSeason20242025!$E$3:$E$1315, AG$1)</f>
        <v>20</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16</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16</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15</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23</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22</v>
      </c>
      <c r="R49" s="2">
        <f>SUMIFS(DataRegularSeason20242025!$AA$3:$AA$1315,DataRegularSeason20242025!$B$3:$B$1315, "&lt;=" &amp; $A49, DataRegularSeason20242025!$D$3:$D$1315, R$1)+SUMIFS(DataRegularSeason20242025!$AB$3:$AB$1315,DataRegularSeason20242025!$B$3:$B$1315, "&lt;=" &amp; $A49, DataRegularSeason20242025!$E$3:$E$1315, R$1)</f>
        <v>12</v>
      </c>
      <c r="S49" s="2">
        <f>SUMIFS(DataRegularSeason20242025!$AA$3:$AA$1315,DataRegularSeason20242025!$B$3:$B$1315, "&lt;=" &amp; $A49, DataRegularSeason20242025!$D$3:$D$1315, S$1)+SUMIFS(DataRegularSeason20242025!$AB$3:$AB$1315,DataRegularSeason20242025!$B$3:$B$1315, "&lt;=" &amp; $A49, DataRegularSeason20242025!$E$3:$E$1315, S$1)</f>
        <v>15</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14</v>
      </c>
      <c r="V49" s="2">
        <f>SUMIFS(DataRegularSeason20242025!$AA$3:$AA$1315,DataRegularSeason20242025!$B$3:$B$1315, "&lt;=" &amp; $A49, DataRegularSeason20242025!$D$3:$D$1315, V$1)+SUMIFS(DataRegularSeason20242025!$AB$3:$AB$1315,DataRegularSeason20242025!$B$3:$B$1315, "&lt;=" &amp; $A49, DataRegularSeason20242025!$E$3:$E$1315, V$1)</f>
        <v>14</v>
      </c>
      <c r="W49" s="2">
        <f>SUMIFS(DataRegularSeason20242025!$AA$3:$AA$1315,DataRegularSeason20242025!$B$3:$B$1315, "&lt;=" &amp; $A49, DataRegularSeason20242025!$D$3:$D$1315, W$1)+SUMIFS(DataRegularSeason20242025!$AB$3:$AB$1315,DataRegularSeason20242025!$B$3:$B$1315, "&lt;=" &amp; $A49, DataRegularSeason20242025!$E$3:$E$1315, W$1)</f>
        <v>14</v>
      </c>
      <c r="X49" s="2">
        <f>SUMIFS(DataRegularSeason20242025!$AA$3:$AA$1315,DataRegularSeason20242025!$B$3:$B$1315, "&lt;=" &amp; $A49, DataRegularSeason20242025!$D$3:$D$1315, X$1)+SUMIFS(DataRegularSeason20242025!$AB$3:$AB$1315,DataRegularSeason20242025!$B$3:$B$1315, "&lt;=" &amp; $A49, DataRegularSeason20242025!$E$3:$E$1315, X$1)</f>
        <v>13</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20</v>
      </c>
      <c r="AC49" s="2">
        <f>SUMIFS(DataRegularSeason20242025!$AA$3:$AA$1315,DataRegularSeason20242025!$B$3:$B$1315, "&lt;=" &amp; $A49, DataRegularSeason20242025!$D$3:$D$1315, AC$1)+SUMIFS(DataRegularSeason20242025!$AB$3:$AB$1315,DataRegularSeason20242025!$B$3:$B$1315, "&lt;=" &amp; $A49, DataRegularSeason20242025!$E$3:$E$1315, AC$1)</f>
        <v>15</v>
      </c>
      <c r="AD49" s="2">
        <f>SUMIFS(DataRegularSeason20242025!$AA$3:$AA$1315,DataRegularSeason20242025!$B$3:$B$1315, "&lt;=" &amp; $A49, DataRegularSeason20242025!$D$3:$D$1315, AD$1)+SUMIFS(DataRegularSeason20242025!$AB$3:$AB$1315,DataRegularSeason20242025!$B$3:$B$1315, "&lt;=" &amp; $A49, DataRegularSeason20242025!$E$3:$E$1315, AD$1)</f>
        <v>17</v>
      </c>
      <c r="AE49" s="2">
        <f>SUMIFS(DataRegularSeason20242025!$AA$3:$AA$1315,DataRegularSeason20242025!$B$3:$B$1315, "&lt;=" &amp; $A49, DataRegularSeason20242025!$D$3:$D$1315, AE$1)+SUMIFS(DataRegularSeason20242025!$AB$3:$AB$1315,DataRegularSeason20242025!$B$3:$B$1315, "&lt;=" &amp; $A49, DataRegularSeason20242025!$E$3:$E$1315, AE$1)</f>
        <v>20</v>
      </c>
      <c r="AF49" s="2">
        <f>SUMIFS(DataRegularSeason20242025!$AA$3:$AA$1315,DataRegularSeason20242025!$B$3:$B$1315, "&lt;=" &amp; $A49, DataRegularSeason20242025!$D$3:$D$1315, AF$1)+SUMIFS(DataRegularSeason20242025!$AB$3:$AB$1315,DataRegularSeason20242025!$B$3:$B$1315, "&lt;=" &amp; $A49, DataRegularSeason20242025!$E$3:$E$1315, AF$1)</f>
        <v>28</v>
      </c>
      <c r="AG49" s="2">
        <f>SUMIFS(DataRegularSeason20242025!$AA$3:$AA$1315,DataRegularSeason20242025!$B$3:$B$1315, "&lt;=" &amp; $A49, DataRegularSeason20242025!$D$3:$D$1315, AG$1)+SUMIFS(DataRegularSeason20242025!$AB$3:$AB$1315,DataRegularSeason20242025!$B$3:$B$1315, "&lt;=" &amp; $A49, DataRegularSeason20242025!$E$3:$E$1315, AG$1)</f>
        <v>20</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16</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16</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15</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23</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22</v>
      </c>
      <c r="R50" s="2">
        <f>SUMIFS(DataRegularSeason20242025!$AA$3:$AA$1315,DataRegularSeason20242025!$B$3:$B$1315, "&lt;=" &amp; $A50, DataRegularSeason20242025!$D$3:$D$1315, R$1)+SUMIFS(DataRegularSeason20242025!$AB$3:$AB$1315,DataRegularSeason20242025!$B$3:$B$1315, "&lt;=" &amp; $A50, DataRegularSeason20242025!$E$3:$E$1315, R$1)</f>
        <v>12</v>
      </c>
      <c r="S50" s="2">
        <f>SUMIFS(DataRegularSeason20242025!$AA$3:$AA$1315,DataRegularSeason20242025!$B$3:$B$1315, "&lt;=" &amp; $A50, DataRegularSeason20242025!$D$3:$D$1315, S$1)+SUMIFS(DataRegularSeason20242025!$AB$3:$AB$1315,DataRegularSeason20242025!$B$3:$B$1315, "&lt;=" &amp; $A50, DataRegularSeason20242025!$E$3:$E$1315, S$1)</f>
        <v>15</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14</v>
      </c>
      <c r="V50" s="2">
        <f>SUMIFS(DataRegularSeason20242025!$AA$3:$AA$1315,DataRegularSeason20242025!$B$3:$B$1315, "&lt;=" &amp; $A50, DataRegularSeason20242025!$D$3:$D$1315, V$1)+SUMIFS(DataRegularSeason20242025!$AB$3:$AB$1315,DataRegularSeason20242025!$B$3:$B$1315, "&lt;=" &amp; $A50, DataRegularSeason20242025!$E$3:$E$1315, V$1)</f>
        <v>14</v>
      </c>
      <c r="W50" s="2">
        <f>SUMIFS(DataRegularSeason20242025!$AA$3:$AA$1315,DataRegularSeason20242025!$B$3:$B$1315, "&lt;=" &amp; $A50, DataRegularSeason20242025!$D$3:$D$1315, W$1)+SUMIFS(DataRegularSeason20242025!$AB$3:$AB$1315,DataRegularSeason20242025!$B$3:$B$1315, "&lt;=" &amp; $A50, DataRegularSeason20242025!$E$3:$E$1315, W$1)</f>
        <v>14</v>
      </c>
      <c r="X50" s="2">
        <f>SUMIFS(DataRegularSeason20242025!$AA$3:$AA$1315,DataRegularSeason20242025!$B$3:$B$1315, "&lt;=" &amp; $A50, DataRegularSeason20242025!$D$3:$D$1315, X$1)+SUMIFS(DataRegularSeason20242025!$AB$3:$AB$1315,DataRegularSeason20242025!$B$3:$B$1315, "&lt;=" &amp; $A50, DataRegularSeason20242025!$E$3:$E$1315, X$1)</f>
        <v>13</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20</v>
      </c>
      <c r="AC50" s="2">
        <f>SUMIFS(DataRegularSeason20242025!$AA$3:$AA$1315,DataRegularSeason20242025!$B$3:$B$1315, "&lt;=" &amp; $A50, DataRegularSeason20242025!$D$3:$D$1315, AC$1)+SUMIFS(DataRegularSeason20242025!$AB$3:$AB$1315,DataRegularSeason20242025!$B$3:$B$1315, "&lt;=" &amp; $A50, DataRegularSeason20242025!$E$3:$E$1315, AC$1)</f>
        <v>15</v>
      </c>
      <c r="AD50" s="2">
        <f>SUMIFS(DataRegularSeason20242025!$AA$3:$AA$1315,DataRegularSeason20242025!$B$3:$B$1315, "&lt;=" &amp; $A50, DataRegularSeason20242025!$D$3:$D$1315, AD$1)+SUMIFS(DataRegularSeason20242025!$AB$3:$AB$1315,DataRegularSeason20242025!$B$3:$B$1315, "&lt;=" &amp; $A50, DataRegularSeason20242025!$E$3:$E$1315, AD$1)</f>
        <v>17</v>
      </c>
      <c r="AE50" s="2">
        <f>SUMIFS(DataRegularSeason20242025!$AA$3:$AA$1315,DataRegularSeason20242025!$B$3:$B$1315, "&lt;=" &amp; $A50, DataRegularSeason20242025!$D$3:$D$1315, AE$1)+SUMIFS(DataRegularSeason20242025!$AB$3:$AB$1315,DataRegularSeason20242025!$B$3:$B$1315, "&lt;=" &amp; $A50, DataRegularSeason20242025!$E$3:$E$1315, AE$1)</f>
        <v>20</v>
      </c>
      <c r="AF50" s="2">
        <f>SUMIFS(DataRegularSeason20242025!$AA$3:$AA$1315,DataRegularSeason20242025!$B$3:$B$1315, "&lt;=" &amp; $A50, DataRegularSeason20242025!$D$3:$D$1315, AF$1)+SUMIFS(DataRegularSeason20242025!$AB$3:$AB$1315,DataRegularSeason20242025!$B$3:$B$1315, "&lt;=" &amp; $A50, DataRegularSeason20242025!$E$3:$E$1315, AF$1)</f>
        <v>28</v>
      </c>
      <c r="AG50" s="2">
        <f>SUMIFS(DataRegularSeason20242025!$AA$3:$AA$1315,DataRegularSeason20242025!$B$3:$B$1315, "&lt;=" &amp; $A50, DataRegularSeason20242025!$D$3:$D$1315, AG$1)+SUMIFS(DataRegularSeason20242025!$AB$3:$AB$1315,DataRegularSeason20242025!$B$3:$B$1315, "&lt;=" &amp; $A50, DataRegularSeason20242025!$E$3:$E$1315, AG$1)</f>
        <v>20</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16</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16</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15</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23</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22</v>
      </c>
      <c r="R51" s="2">
        <f>SUMIFS(DataRegularSeason20242025!$AA$3:$AA$1315,DataRegularSeason20242025!$B$3:$B$1315, "&lt;=" &amp; $A51, DataRegularSeason20242025!$D$3:$D$1315, R$1)+SUMIFS(DataRegularSeason20242025!$AB$3:$AB$1315,DataRegularSeason20242025!$B$3:$B$1315, "&lt;=" &amp; $A51, DataRegularSeason20242025!$E$3:$E$1315, R$1)</f>
        <v>12</v>
      </c>
      <c r="S51" s="2">
        <f>SUMIFS(DataRegularSeason20242025!$AA$3:$AA$1315,DataRegularSeason20242025!$B$3:$B$1315, "&lt;=" &amp; $A51, DataRegularSeason20242025!$D$3:$D$1315, S$1)+SUMIFS(DataRegularSeason20242025!$AB$3:$AB$1315,DataRegularSeason20242025!$B$3:$B$1315, "&lt;=" &amp; $A51, DataRegularSeason20242025!$E$3:$E$1315, S$1)</f>
        <v>15</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14</v>
      </c>
      <c r="V51" s="2">
        <f>SUMIFS(DataRegularSeason20242025!$AA$3:$AA$1315,DataRegularSeason20242025!$B$3:$B$1315, "&lt;=" &amp; $A51, DataRegularSeason20242025!$D$3:$D$1315, V$1)+SUMIFS(DataRegularSeason20242025!$AB$3:$AB$1315,DataRegularSeason20242025!$B$3:$B$1315, "&lt;=" &amp; $A51, DataRegularSeason20242025!$E$3:$E$1315, V$1)</f>
        <v>14</v>
      </c>
      <c r="W51" s="2">
        <f>SUMIFS(DataRegularSeason20242025!$AA$3:$AA$1315,DataRegularSeason20242025!$B$3:$B$1315, "&lt;=" &amp; $A51, DataRegularSeason20242025!$D$3:$D$1315, W$1)+SUMIFS(DataRegularSeason20242025!$AB$3:$AB$1315,DataRegularSeason20242025!$B$3:$B$1315, "&lt;=" &amp; $A51, DataRegularSeason20242025!$E$3:$E$1315, W$1)</f>
        <v>14</v>
      </c>
      <c r="X51" s="2">
        <f>SUMIFS(DataRegularSeason20242025!$AA$3:$AA$1315,DataRegularSeason20242025!$B$3:$B$1315, "&lt;=" &amp; $A51, DataRegularSeason20242025!$D$3:$D$1315, X$1)+SUMIFS(DataRegularSeason20242025!$AB$3:$AB$1315,DataRegularSeason20242025!$B$3:$B$1315, "&lt;=" &amp; $A51, DataRegularSeason20242025!$E$3:$E$1315, X$1)</f>
        <v>13</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20</v>
      </c>
      <c r="AC51" s="2">
        <f>SUMIFS(DataRegularSeason20242025!$AA$3:$AA$1315,DataRegularSeason20242025!$B$3:$B$1315, "&lt;=" &amp; $A51, DataRegularSeason20242025!$D$3:$D$1315, AC$1)+SUMIFS(DataRegularSeason20242025!$AB$3:$AB$1315,DataRegularSeason20242025!$B$3:$B$1315, "&lt;=" &amp; $A51, DataRegularSeason20242025!$E$3:$E$1315, AC$1)</f>
        <v>15</v>
      </c>
      <c r="AD51" s="2">
        <f>SUMIFS(DataRegularSeason20242025!$AA$3:$AA$1315,DataRegularSeason20242025!$B$3:$B$1315, "&lt;=" &amp; $A51, DataRegularSeason20242025!$D$3:$D$1315, AD$1)+SUMIFS(DataRegularSeason20242025!$AB$3:$AB$1315,DataRegularSeason20242025!$B$3:$B$1315, "&lt;=" &amp; $A51, DataRegularSeason20242025!$E$3:$E$1315, AD$1)</f>
        <v>17</v>
      </c>
      <c r="AE51" s="2">
        <f>SUMIFS(DataRegularSeason20242025!$AA$3:$AA$1315,DataRegularSeason20242025!$B$3:$B$1315, "&lt;=" &amp; $A51, DataRegularSeason20242025!$D$3:$D$1315, AE$1)+SUMIFS(DataRegularSeason20242025!$AB$3:$AB$1315,DataRegularSeason20242025!$B$3:$B$1315, "&lt;=" &amp; $A51, DataRegularSeason20242025!$E$3:$E$1315, AE$1)</f>
        <v>20</v>
      </c>
      <c r="AF51" s="2">
        <f>SUMIFS(DataRegularSeason20242025!$AA$3:$AA$1315,DataRegularSeason20242025!$B$3:$B$1315, "&lt;=" &amp; $A51, DataRegularSeason20242025!$D$3:$D$1315, AF$1)+SUMIFS(DataRegularSeason20242025!$AB$3:$AB$1315,DataRegularSeason20242025!$B$3:$B$1315, "&lt;=" &amp; $A51, DataRegularSeason20242025!$E$3:$E$1315, AF$1)</f>
        <v>28</v>
      </c>
      <c r="AG51" s="2">
        <f>SUMIFS(DataRegularSeason20242025!$AA$3:$AA$1315,DataRegularSeason20242025!$B$3:$B$1315, "&lt;=" &amp; $A51, DataRegularSeason20242025!$D$3:$D$1315, AG$1)+SUMIFS(DataRegularSeason20242025!$AB$3:$AB$1315,DataRegularSeason20242025!$B$3:$B$1315, "&lt;=" &amp; $A51, DataRegularSeason20242025!$E$3:$E$1315, AG$1)</f>
        <v>20</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16</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16</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15</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23</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22</v>
      </c>
      <c r="R52" s="2">
        <f>SUMIFS(DataRegularSeason20242025!$AA$3:$AA$1315,DataRegularSeason20242025!$B$3:$B$1315, "&lt;=" &amp; $A52, DataRegularSeason20242025!$D$3:$D$1315, R$1)+SUMIFS(DataRegularSeason20242025!$AB$3:$AB$1315,DataRegularSeason20242025!$B$3:$B$1315, "&lt;=" &amp; $A52, DataRegularSeason20242025!$E$3:$E$1315, R$1)</f>
        <v>12</v>
      </c>
      <c r="S52" s="2">
        <f>SUMIFS(DataRegularSeason20242025!$AA$3:$AA$1315,DataRegularSeason20242025!$B$3:$B$1315, "&lt;=" &amp; $A52, DataRegularSeason20242025!$D$3:$D$1315, S$1)+SUMIFS(DataRegularSeason20242025!$AB$3:$AB$1315,DataRegularSeason20242025!$B$3:$B$1315, "&lt;=" &amp; $A52, DataRegularSeason20242025!$E$3:$E$1315, S$1)</f>
        <v>15</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14</v>
      </c>
      <c r="V52" s="2">
        <f>SUMIFS(DataRegularSeason20242025!$AA$3:$AA$1315,DataRegularSeason20242025!$B$3:$B$1315, "&lt;=" &amp; $A52, DataRegularSeason20242025!$D$3:$D$1315, V$1)+SUMIFS(DataRegularSeason20242025!$AB$3:$AB$1315,DataRegularSeason20242025!$B$3:$B$1315, "&lt;=" &amp; $A52, DataRegularSeason20242025!$E$3:$E$1315, V$1)</f>
        <v>14</v>
      </c>
      <c r="W52" s="2">
        <f>SUMIFS(DataRegularSeason20242025!$AA$3:$AA$1315,DataRegularSeason20242025!$B$3:$B$1315, "&lt;=" &amp; $A52, DataRegularSeason20242025!$D$3:$D$1315, W$1)+SUMIFS(DataRegularSeason20242025!$AB$3:$AB$1315,DataRegularSeason20242025!$B$3:$B$1315, "&lt;=" &amp; $A52, DataRegularSeason20242025!$E$3:$E$1315, W$1)</f>
        <v>14</v>
      </c>
      <c r="X52" s="2">
        <f>SUMIFS(DataRegularSeason20242025!$AA$3:$AA$1315,DataRegularSeason20242025!$B$3:$B$1315, "&lt;=" &amp; $A52, DataRegularSeason20242025!$D$3:$D$1315, X$1)+SUMIFS(DataRegularSeason20242025!$AB$3:$AB$1315,DataRegularSeason20242025!$B$3:$B$1315, "&lt;=" &amp; $A52, DataRegularSeason20242025!$E$3:$E$1315, X$1)</f>
        <v>13</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20</v>
      </c>
      <c r="AC52" s="2">
        <f>SUMIFS(DataRegularSeason20242025!$AA$3:$AA$1315,DataRegularSeason20242025!$B$3:$B$1315, "&lt;=" &amp; $A52, DataRegularSeason20242025!$D$3:$D$1315, AC$1)+SUMIFS(DataRegularSeason20242025!$AB$3:$AB$1315,DataRegularSeason20242025!$B$3:$B$1315, "&lt;=" &amp; $A52, DataRegularSeason20242025!$E$3:$E$1315, AC$1)</f>
        <v>15</v>
      </c>
      <c r="AD52" s="2">
        <f>SUMIFS(DataRegularSeason20242025!$AA$3:$AA$1315,DataRegularSeason20242025!$B$3:$B$1315, "&lt;=" &amp; $A52, DataRegularSeason20242025!$D$3:$D$1315, AD$1)+SUMIFS(DataRegularSeason20242025!$AB$3:$AB$1315,DataRegularSeason20242025!$B$3:$B$1315, "&lt;=" &amp; $A52, DataRegularSeason20242025!$E$3:$E$1315, AD$1)</f>
        <v>17</v>
      </c>
      <c r="AE52" s="2">
        <f>SUMIFS(DataRegularSeason20242025!$AA$3:$AA$1315,DataRegularSeason20242025!$B$3:$B$1315, "&lt;=" &amp; $A52, DataRegularSeason20242025!$D$3:$D$1315, AE$1)+SUMIFS(DataRegularSeason20242025!$AB$3:$AB$1315,DataRegularSeason20242025!$B$3:$B$1315, "&lt;=" &amp; $A52, DataRegularSeason20242025!$E$3:$E$1315, AE$1)</f>
        <v>20</v>
      </c>
      <c r="AF52" s="2">
        <f>SUMIFS(DataRegularSeason20242025!$AA$3:$AA$1315,DataRegularSeason20242025!$B$3:$B$1315, "&lt;=" &amp; $A52, DataRegularSeason20242025!$D$3:$D$1315, AF$1)+SUMIFS(DataRegularSeason20242025!$AB$3:$AB$1315,DataRegularSeason20242025!$B$3:$B$1315, "&lt;=" &amp; $A52, DataRegularSeason20242025!$E$3:$E$1315, AF$1)</f>
        <v>28</v>
      </c>
      <c r="AG52" s="2">
        <f>SUMIFS(DataRegularSeason20242025!$AA$3:$AA$1315,DataRegularSeason20242025!$B$3:$B$1315, "&lt;=" &amp; $A52, DataRegularSeason20242025!$D$3:$D$1315, AG$1)+SUMIFS(DataRegularSeason20242025!$AB$3:$AB$1315,DataRegularSeason20242025!$B$3:$B$1315, "&lt;=" &amp; $A52, DataRegularSeason20242025!$E$3:$E$1315, AG$1)</f>
        <v>20</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16</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16</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15</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23</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22</v>
      </c>
      <c r="R53" s="2">
        <f>SUMIFS(DataRegularSeason20242025!$AA$3:$AA$1315,DataRegularSeason20242025!$B$3:$B$1315, "&lt;=" &amp; $A53, DataRegularSeason20242025!$D$3:$D$1315, R$1)+SUMIFS(DataRegularSeason20242025!$AB$3:$AB$1315,DataRegularSeason20242025!$B$3:$B$1315, "&lt;=" &amp; $A53, DataRegularSeason20242025!$E$3:$E$1315, R$1)</f>
        <v>12</v>
      </c>
      <c r="S53" s="2">
        <f>SUMIFS(DataRegularSeason20242025!$AA$3:$AA$1315,DataRegularSeason20242025!$B$3:$B$1315, "&lt;=" &amp; $A53, DataRegularSeason20242025!$D$3:$D$1315, S$1)+SUMIFS(DataRegularSeason20242025!$AB$3:$AB$1315,DataRegularSeason20242025!$B$3:$B$1315, "&lt;=" &amp; $A53, DataRegularSeason20242025!$E$3:$E$1315, S$1)</f>
        <v>15</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14</v>
      </c>
      <c r="V53" s="2">
        <f>SUMIFS(DataRegularSeason20242025!$AA$3:$AA$1315,DataRegularSeason20242025!$B$3:$B$1315, "&lt;=" &amp; $A53, DataRegularSeason20242025!$D$3:$D$1315, V$1)+SUMIFS(DataRegularSeason20242025!$AB$3:$AB$1315,DataRegularSeason20242025!$B$3:$B$1315, "&lt;=" &amp; $A53, DataRegularSeason20242025!$E$3:$E$1315, V$1)</f>
        <v>14</v>
      </c>
      <c r="W53" s="2">
        <f>SUMIFS(DataRegularSeason20242025!$AA$3:$AA$1315,DataRegularSeason20242025!$B$3:$B$1315, "&lt;=" &amp; $A53, DataRegularSeason20242025!$D$3:$D$1315, W$1)+SUMIFS(DataRegularSeason20242025!$AB$3:$AB$1315,DataRegularSeason20242025!$B$3:$B$1315, "&lt;=" &amp; $A53, DataRegularSeason20242025!$E$3:$E$1315, W$1)</f>
        <v>14</v>
      </c>
      <c r="X53" s="2">
        <f>SUMIFS(DataRegularSeason20242025!$AA$3:$AA$1315,DataRegularSeason20242025!$B$3:$B$1315, "&lt;=" &amp; $A53, DataRegularSeason20242025!$D$3:$D$1315, X$1)+SUMIFS(DataRegularSeason20242025!$AB$3:$AB$1315,DataRegularSeason20242025!$B$3:$B$1315, "&lt;=" &amp; $A53, DataRegularSeason20242025!$E$3:$E$1315, X$1)</f>
        <v>13</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20</v>
      </c>
      <c r="AC53" s="2">
        <f>SUMIFS(DataRegularSeason20242025!$AA$3:$AA$1315,DataRegularSeason20242025!$B$3:$B$1315, "&lt;=" &amp; $A53, DataRegularSeason20242025!$D$3:$D$1315, AC$1)+SUMIFS(DataRegularSeason20242025!$AB$3:$AB$1315,DataRegularSeason20242025!$B$3:$B$1315, "&lt;=" &amp; $A53, DataRegularSeason20242025!$E$3:$E$1315, AC$1)</f>
        <v>15</v>
      </c>
      <c r="AD53" s="2">
        <f>SUMIFS(DataRegularSeason20242025!$AA$3:$AA$1315,DataRegularSeason20242025!$B$3:$B$1315, "&lt;=" &amp; $A53, DataRegularSeason20242025!$D$3:$D$1315, AD$1)+SUMIFS(DataRegularSeason20242025!$AB$3:$AB$1315,DataRegularSeason20242025!$B$3:$B$1315, "&lt;=" &amp; $A53, DataRegularSeason20242025!$E$3:$E$1315, AD$1)</f>
        <v>17</v>
      </c>
      <c r="AE53" s="2">
        <f>SUMIFS(DataRegularSeason20242025!$AA$3:$AA$1315,DataRegularSeason20242025!$B$3:$B$1315, "&lt;=" &amp; $A53, DataRegularSeason20242025!$D$3:$D$1315, AE$1)+SUMIFS(DataRegularSeason20242025!$AB$3:$AB$1315,DataRegularSeason20242025!$B$3:$B$1315, "&lt;=" &amp; $A53, DataRegularSeason20242025!$E$3:$E$1315, AE$1)</f>
        <v>20</v>
      </c>
      <c r="AF53" s="2">
        <f>SUMIFS(DataRegularSeason20242025!$AA$3:$AA$1315,DataRegularSeason20242025!$B$3:$B$1315, "&lt;=" &amp; $A53, DataRegularSeason20242025!$D$3:$D$1315, AF$1)+SUMIFS(DataRegularSeason20242025!$AB$3:$AB$1315,DataRegularSeason20242025!$B$3:$B$1315, "&lt;=" &amp; $A53, DataRegularSeason20242025!$E$3:$E$1315, AF$1)</f>
        <v>28</v>
      </c>
      <c r="AG53" s="2">
        <f>SUMIFS(DataRegularSeason20242025!$AA$3:$AA$1315,DataRegularSeason20242025!$B$3:$B$1315, "&lt;=" &amp; $A53, DataRegularSeason20242025!$D$3:$D$1315, AG$1)+SUMIFS(DataRegularSeason20242025!$AB$3:$AB$1315,DataRegularSeason20242025!$B$3:$B$1315, "&lt;=" &amp; $A53, DataRegularSeason20242025!$E$3:$E$1315, AG$1)</f>
        <v>20</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16</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16</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15</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23</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22</v>
      </c>
      <c r="R54" s="2">
        <f>SUMIFS(DataRegularSeason20242025!$AA$3:$AA$1315,DataRegularSeason20242025!$B$3:$B$1315, "&lt;=" &amp; $A54, DataRegularSeason20242025!$D$3:$D$1315, R$1)+SUMIFS(DataRegularSeason20242025!$AB$3:$AB$1315,DataRegularSeason20242025!$B$3:$B$1315, "&lt;=" &amp; $A54, DataRegularSeason20242025!$E$3:$E$1315, R$1)</f>
        <v>12</v>
      </c>
      <c r="S54" s="2">
        <f>SUMIFS(DataRegularSeason20242025!$AA$3:$AA$1315,DataRegularSeason20242025!$B$3:$B$1315, "&lt;=" &amp; $A54, DataRegularSeason20242025!$D$3:$D$1315, S$1)+SUMIFS(DataRegularSeason20242025!$AB$3:$AB$1315,DataRegularSeason20242025!$B$3:$B$1315, "&lt;=" &amp; $A54, DataRegularSeason20242025!$E$3:$E$1315, S$1)</f>
        <v>15</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14</v>
      </c>
      <c r="V54" s="2">
        <f>SUMIFS(DataRegularSeason20242025!$AA$3:$AA$1315,DataRegularSeason20242025!$B$3:$B$1315, "&lt;=" &amp; $A54, DataRegularSeason20242025!$D$3:$D$1315, V$1)+SUMIFS(DataRegularSeason20242025!$AB$3:$AB$1315,DataRegularSeason20242025!$B$3:$B$1315, "&lt;=" &amp; $A54, DataRegularSeason20242025!$E$3:$E$1315, V$1)</f>
        <v>14</v>
      </c>
      <c r="W54" s="2">
        <f>SUMIFS(DataRegularSeason20242025!$AA$3:$AA$1315,DataRegularSeason20242025!$B$3:$B$1315, "&lt;=" &amp; $A54, DataRegularSeason20242025!$D$3:$D$1315, W$1)+SUMIFS(DataRegularSeason20242025!$AB$3:$AB$1315,DataRegularSeason20242025!$B$3:$B$1315, "&lt;=" &amp; $A54, DataRegularSeason20242025!$E$3:$E$1315, W$1)</f>
        <v>14</v>
      </c>
      <c r="X54" s="2">
        <f>SUMIFS(DataRegularSeason20242025!$AA$3:$AA$1315,DataRegularSeason20242025!$B$3:$B$1315, "&lt;=" &amp; $A54, DataRegularSeason20242025!$D$3:$D$1315, X$1)+SUMIFS(DataRegularSeason20242025!$AB$3:$AB$1315,DataRegularSeason20242025!$B$3:$B$1315, "&lt;=" &amp; $A54, DataRegularSeason20242025!$E$3:$E$1315, X$1)</f>
        <v>13</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20</v>
      </c>
      <c r="AC54" s="2">
        <f>SUMIFS(DataRegularSeason20242025!$AA$3:$AA$1315,DataRegularSeason20242025!$B$3:$B$1315, "&lt;=" &amp; $A54, DataRegularSeason20242025!$D$3:$D$1315, AC$1)+SUMIFS(DataRegularSeason20242025!$AB$3:$AB$1315,DataRegularSeason20242025!$B$3:$B$1315, "&lt;=" &amp; $A54, DataRegularSeason20242025!$E$3:$E$1315, AC$1)</f>
        <v>15</v>
      </c>
      <c r="AD54" s="2">
        <f>SUMIFS(DataRegularSeason20242025!$AA$3:$AA$1315,DataRegularSeason20242025!$B$3:$B$1315, "&lt;=" &amp; $A54, DataRegularSeason20242025!$D$3:$D$1315, AD$1)+SUMIFS(DataRegularSeason20242025!$AB$3:$AB$1315,DataRegularSeason20242025!$B$3:$B$1315, "&lt;=" &amp; $A54, DataRegularSeason20242025!$E$3:$E$1315, AD$1)</f>
        <v>17</v>
      </c>
      <c r="AE54" s="2">
        <f>SUMIFS(DataRegularSeason20242025!$AA$3:$AA$1315,DataRegularSeason20242025!$B$3:$B$1315, "&lt;=" &amp; $A54, DataRegularSeason20242025!$D$3:$D$1315, AE$1)+SUMIFS(DataRegularSeason20242025!$AB$3:$AB$1315,DataRegularSeason20242025!$B$3:$B$1315, "&lt;=" &amp; $A54, DataRegularSeason20242025!$E$3:$E$1315, AE$1)</f>
        <v>20</v>
      </c>
      <c r="AF54" s="2">
        <f>SUMIFS(DataRegularSeason20242025!$AA$3:$AA$1315,DataRegularSeason20242025!$B$3:$B$1315, "&lt;=" &amp; $A54, DataRegularSeason20242025!$D$3:$D$1315, AF$1)+SUMIFS(DataRegularSeason20242025!$AB$3:$AB$1315,DataRegularSeason20242025!$B$3:$B$1315, "&lt;=" &amp; $A54, DataRegularSeason20242025!$E$3:$E$1315, AF$1)</f>
        <v>28</v>
      </c>
      <c r="AG54" s="2">
        <f>SUMIFS(DataRegularSeason20242025!$AA$3:$AA$1315,DataRegularSeason20242025!$B$3:$B$1315, "&lt;=" &amp; $A54, DataRegularSeason20242025!$D$3:$D$1315, AG$1)+SUMIFS(DataRegularSeason20242025!$AB$3:$AB$1315,DataRegularSeason20242025!$B$3:$B$1315, "&lt;=" &amp; $A54, DataRegularSeason20242025!$E$3:$E$1315, AG$1)</f>
        <v>20</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16</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16</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15</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23</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22</v>
      </c>
      <c r="R55" s="2">
        <f>SUMIFS(DataRegularSeason20242025!$AA$3:$AA$1315,DataRegularSeason20242025!$B$3:$B$1315, "&lt;=" &amp; $A55, DataRegularSeason20242025!$D$3:$D$1315, R$1)+SUMIFS(DataRegularSeason20242025!$AB$3:$AB$1315,DataRegularSeason20242025!$B$3:$B$1315, "&lt;=" &amp; $A55, DataRegularSeason20242025!$E$3:$E$1315, R$1)</f>
        <v>12</v>
      </c>
      <c r="S55" s="2">
        <f>SUMIFS(DataRegularSeason20242025!$AA$3:$AA$1315,DataRegularSeason20242025!$B$3:$B$1315, "&lt;=" &amp; $A55, DataRegularSeason20242025!$D$3:$D$1315, S$1)+SUMIFS(DataRegularSeason20242025!$AB$3:$AB$1315,DataRegularSeason20242025!$B$3:$B$1315, "&lt;=" &amp; $A55, DataRegularSeason20242025!$E$3:$E$1315, S$1)</f>
        <v>15</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14</v>
      </c>
      <c r="V55" s="2">
        <f>SUMIFS(DataRegularSeason20242025!$AA$3:$AA$1315,DataRegularSeason20242025!$B$3:$B$1315, "&lt;=" &amp; $A55, DataRegularSeason20242025!$D$3:$D$1315, V$1)+SUMIFS(DataRegularSeason20242025!$AB$3:$AB$1315,DataRegularSeason20242025!$B$3:$B$1315, "&lt;=" &amp; $A55, DataRegularSeason20242025!$E$3:$E$1315, V$1)</f>
        <v>14</v>
      </c>
      <c r="W55" s="2">
        <f>SUMIFS(DataRegularSeason20242025!$AA$3:$AA$1315,DataRegularSeason20242025!$B$3:$B$1315, "&lt;=" &amp; $A55, DataRegularSeason20242025!$D$3:$D$1315, W$1)+SUMIFS(DataRegularSeason20242025!$AB$3:$AB$1315,DataRegularSeason20242025!$B$3:$B$1315, "&lt;=" &amp; $A55, DataRegularSeason20242025!$E$3:$E$1315, W$1)</f>
        <v>14</v>
      </c>
      <c r="X55" s="2">
        <f>SUMIFS(DataRegularSeason20242025!$AA$3:$AA$1315,DataRegularSeason20242025!$B$3:$B$1315, "&lt;=" &amp; $A55, DataRegularSeason20242025!$D$3:$D$1315, X$1)+SUMIFS(DataRegularSeason20242025!$AB$3:$AB$1315,DataRegularSeason20242025!$B$3:$B$1315, "&lt;=" &amp; $A55, DataRegularSeason20242025!$E$3:$E$1315, X$1)</f>
        <v>13</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20</v>
      </c>
      <c r="AC55" s="2">
        <f>SUMIFS(DataRegularSeason20242025!$AA$3:$AA$1315,DataRegularSeason20242025!$B$3:$B$1315, "&lt;=" &amp; $A55, DataRegularSeason20242025!$D$3:$D$1315, AC$1)+SUMIFS(DataRegularSeason20242025!$AB$3:$AB$1315,DataRegularSeason20242025!$B$3:$B$1315, "&lt;=" &amp; $A55, DataRegularSeason20242025!$E$3:$E$1315, AC$1)</f>
        <v>15</v>
      </c>
      <c r="AD55" s="2">
        <f>SUMIFS(DataRegularSeason20242025!$AA$3:$AA$1315,DataRegularSeason20242025!$B$3:$B$1315, "&lt;=" &amp; $A55, DataRegularSeason20242025!$D$3:$D$1315, AD$1)+SUMIFS(DataRegularSeason20242025!$AB$3:$AB$1315,DataRegularSeason20242025!$B$3:$B$1315, "&lt;=" &amp; $A55, DataRegularSeason20242025!$E$3:$E$1315, AD$1)</f>
        <v>17</v>
      </c>
      <c r="AE55" s="2">
        <f>SUMIFS(DataRegularSeason20242025!$AA$3:$AA$1315,DataRegularSeason20242025!$B$3:$B$1315, "&lt;=" &amp; $A55, DataRegularSeason20242025!$D$3:$D$1315, AE$1)+SUMIFS(DataRegularSeason20242025!$AB$3:$AB$1315,DataRegularSeason20242025!$B$3:$B$1315, "&lt;=" &amp; $A55, DataRegularSeason20242025!$E$3:$E$1315, AE$1)</f>
        <v>20</v>
      </c>
      <c r="AF55" s="2">
        <f>SUMIFS(DataRegularSeason20242025!$AA$3:$AA$1315,DataRegularSeason20242025!$B$3:$B$1315, "&lt;=" &amp; $A55, DataRegularSeason20242025!$D$3:$D$1315, AF$1)+SUMIFS(DataRegularSeason20242025!$AB$3:$AB$1315,DataRegularSeason20242025!$B$3:$B$1315, "&lt;=" &amp; $A55, DataRegularSeason20242025!$E$3:$E$1315, AF$1)</f>
        <v>28</v>
      </c>
      <c r="AG55" s="2">
        <f>SUMIFS(DataRegularSeason20242025!$AA$3:$AA$1315,DataRegularSeason20242025!$B$3:$B$1315, "&lt;=" &amp; $A55, DataRegularSeason20242025!$D$3:$D$1315, AG$1)+SUMIFS(DataRegularSeason20242025!$AB$3:$AB$1315,DataRegularSeason20242025!$B$3:$B$1315, "&lt;=" &amp; $A55, DataRegularSeason20242025!$E$3:$E$1315, AG$1)</f>
        <v>20</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16</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16</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15</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23</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22</v>
      </c>
      <c r="R56" s="2">
        <f>SUMIFS(DataRegularSeason20242025!$AA$3:$AA$1315,DataRegularSeason20242025!$B$3:$B$1315, "&lt;=" &amp; $A56, DataRegularSeason20242025!$D$3:$D$1315, R$1)+SUMIFS(DataRegularSeason20242025!$AB$3:$AB$1315,DataRegularSeason20242025!$B$3:$B$1315, "&lt;=" &amp; $A56, DataRegularSeason20242025!$E$3:$E$1315, R$1)</f>
        <v>12</v>
      </c>
      <c r="S56" s="2">
        <f>SUMIFS(DataRegularSeason20242025!$AA$3:$AA$1315,DataRegularSeason20242025!$B$3:$B$1315, "&lt;=" &amp; $A56, DataRegularSeason20242025!$D$3:$D$1315, S$1)+SUMIFS(DataRegularSeason20242025!$AB$3:$AB$1315,DataRegularSeason20242025!$B$3:$B$1315, "&lt;=" &amp; $A56, DataRegularSeason20242025!$E$3:$E$1315, S$1)</f>
        <v>15</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14</v>
      </c>
      <c r="V56" s="2">
        <f>SUMIFS(DataRegularSeason20242025!$AA$3:$AA$1315,DataRegularSeason20242025!$B$3:$B$1315, "&lt;=" &amp; $A56, DataRegularSeason20242025!$D$3:$D$1315, V$1)+SUMIFS(DataRegularSeason20242025!$AB$3:$AB$1315,DataRegularSeason20242025!$B$3:$B$1315, "&lt;=" &amp; $A56, DataRegularSeason20242025!$E$3:$E$1315, V$1)</f>
        <v>14</v>
      </c>
      <c r="W56" s="2">
        <f>SUMIFS(DataRegularSeason20242025!$AA$3:$AA$1315,DataRegularSeason20242025!$B$3:$B$1315, "&lt;=" &amp; $A56, DataRegularSeason20242025!$D$3:$D$1315, W$1)+SUMIFS(DataRegularSeason20242025!$AB$3:$AB$1315,DataRegularSeason20242025!$B$3:$B$1315, "&lt;=" &amp; $A56, DataRegularSeason20242025!$E$3:$E$1315, W$1)</f>
        <v>14</v>
      </c>
      <c r="X56" s="2">
        <f>SUMIFS(DataRegularSeason20242025!$AA$3:$AA$1315,DataRegularSeason20242025!$B$3:$B$1315, "&lt;=" &amp; $A56, DataRegularSeason20242025!$D$3:$D$1315, X$1)+SUMIFS(DataRegularSeason20242025!$AB$3:$AB$1315,DataRegularSeason20242025!$B$3:$B$1315, "&lt;=" &amp; $A56, DataRegularSeason20242025!$E$3:$E$1315, X$1)</f>
        <v>13</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20</v>
      </c>
      <c r="AC56" s="2">
        <f>SUMIFS(DataRegularSeason20242025!$AA$3:$AA$1315,DataRegularSeason20242025!$B$3:$B$1315, "&lt;=" &amp; $A56, DataRegularSeason20242025!$D$3:$D$1315, AC$1)+SUMIFS(DataRegularSeason20242025!$AB$3:$AB$1315,DataRegularSeason20242025!$B$3:$B$1315, "&lt;=" &amp; $A56, DataRegularSeason20242025!$E$3:$E$1315, AC$1)</f>
        <v>15</v>
      </c>
      <c r="AD56" s="2">
        <f>SUMIFS(DataRegularSeason20242025!$AA$3:$AA$1315,DataRegularSeason20242025!$B$3:$B$1315, "&lt;=" &amp; $A56, DataRegularSeason20242025!$D$3:$D$1315, AD$1)+SUMIFS(DataRegularSeason20242025!$AB$3:$AB$1315,DataRegularSeason20242025!$B$3:$B$1315, "&lt;=" &amp; $A56, DataRegularSeason20242025!$E$3:$E$1315, AD$1)</f>
        <v>17</v>
      </c>
      <c r="AE56" s="2">
        <f>SUMIFS(DataRegularSeason20242025!$AA$3:$AA$1315,DataRegularSeason20242025!$B$3:$B$1315, "&lt;=" &amp; $A56, DataRegularSeason20242025!$D$3:$D$1315, AE$1)+SUMIFS(DataRegularSeason20242025!$AB$3:$AB$1315,DataRegularSeason20242025!$B$3:$B$1315, "&lt;=" &amp; $A56, DataRegularSeason20242025!$E$3:$E$1315, AE$1)</f>
        <v>20</v>
      </c>
      <c r="AF56" s="2">
        <f>SUMIFS(DataRegularSeason20242025!$AA$3:$AA$1315,DataRegularSeason20242025!$B$3:$B$1315, "&lt;=" &amp; $A56, DataRegularSeason20242025!$D$3:$D$1315, AF$1)+SUMIFS(DataRegularSeason20242025!$AB$3:$AB$1315,DataRegularSeason20242025!$B$3:$B$1315, "&lt;=" &amp; $A56, DataRegularSeason20242025!$E$3:$E$1315, AF$1)</f>
        <v>28</v>
      </c>
      <c r="AG56" s="2">
        <f>SUMIFS(DataRegularSeason20242025!$AA$3:$AA$1315,DataRegularSeason20242025!$B$3:$B$1315, "&lt;=" &amp; $A56, DataRegularSeason20242025!$D$3:$D$1315, AG$1)+SUMIFS(DataRegularSeason20242025!$AB$3:$AB$1315,DataRegularSeason20242025!$B$3:$B$1315, "&lt;=" &amp; $A56, DataRegularSeason20242025!$E$3:$E$1315, AG$1)</f>
        <v>20</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16</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16</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15</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23</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22</v>
      </c>
      <c r="R57" s="2">
        <f>SUMIFS(DataRegularSeason20242025!$AA$3:$AA$1315,DataRegularSeason20242025!$B$3:$B$1315, "&lt;=" &amp; $A57, DataRegularSeason20242025!$D$3:$D$1315, R$1)+SUMIFS(DataRegularSeason20242025!$AB$3:$AB$1315,DataRegularSeason20242025!$B$3:$B$1315, "&lt;=" &amp; $A57, DataRegularSeason20242025!$E$3:$E$1315, R$1)</f>
        <v>12</v>
      </c>
      <c r="S57" s="2">
        <f>SUMIFS(DataRegularSeason20242025!$AA$3:$AA$1315,DataRegularSeason20242025!$B$3:$B$1315, "&lt;=" &amp; $A57, DataRegularSeason20242025!$D$3:$D$1315, S$1)+SUMIFS(DataRegularSeason20242025!$AB$3:$AB$1315,DataRegularSeason20242025!$B$3:$B$1315, "&lt;=" &amp; $A57, DataRegularSeason20242025!$E$3:$E$1315, S$1)</f>
        <v>15</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14</v>
      </c>
      <c r="V57" s="2">
        <f>SUMIFS(DataRegularSeason20242025!$AA$3:$AA$1315,DataRegularSeason20242025!$B$3:$B$1315, "&lt;=" &amp; $A57, DataRegularSeason20242025!$D$3:$D$1315, V$1)+SUMIFS(DataRegularSeason20242025!$AB$3:$AB$1315,DataRegularSeason20242025!$B$3:$B$1315, "&lt;=" &amp; $A57, DataRegularSeason20242025!$E$3:$E$1315, V$1)</f>
        <v>14</v>
      </c>
      <c r="W57" s="2">
        <f>SUMIFS(DataRegularSeason20242025!$AA$3:$AA$1315,DataRegularSeason20242025!$B$3:$B$1315, "&lt;=" &amp; $A57, DataRegularSeason20242025!$D$3:$D$1315, W$1)+SUMIFS(DataRegularSeason20242025!$AB$3:$AB$1315,DataRegularSeason20242025!$B$3:$B$1315, "&lt;=" &amp; $A57, DataRegularSeason20242025!$E$3:$E$1315, W$1)</f>
        <v>14</v>
      </c>
      <c r="X57" s="2">
        <f>SUMIFS(DataRegularSeason20242025!$AA$3:$AA$1315,DataRegularSeason20242025!$B$3:$B$1315, "&lt;=" &amp; $A57, DataRegularSeason20242025!$D$3:$D$1315, X$1)+SUMIFS(DataRegularSeason20242025!$AB$3:$AB$1315,DataRegularSeason20242025!$B$3:$B$1315, "&lt;=" &amp; $A57, DataRegularSeason20242025!$E$3:$E$1315, X$1)</f>
        <v>13</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20</v>
      </c>
      <c r="AC57" s="2">
        <f>SUMIFS(DataRegularSeason20242025!$AA$3:$AA$1315,DataRegularSeason20242025!$B$3:$B$1315, "&lt;=" &amp; $A57, DataRegularSeason20242025!$D$3:$D$1315, AC$1)+SUMIFS(DataRegularSeason20242025!$AB$3:$AB$1315,DataRegularSeason20242025!$B$3:$B$1315, "&lt;=" &amp; $A57, DataRegularSeason20242025!$E$3:$E$1315, AC$1)</f>
        <v>15</v>
      </c>
      <c r="AD57" s="2">
        <f>SUMIFS(DataRegularSeason20242025!$AA$3:$AA$1315,DataRegularSeason20242025!$B$3:$B$1315, "&lt;=" &amp; $A57, DataRegularSeason20242025!$D$3:$D$1315, AD$1)+SUMIFS(DataRegularSeason20242025!$AB$3:$AB$1315,DataRegularSeason20242025!$B$3:$B$1315, "&lt;=" &amp; $A57, DataRegularSeason20242025!$E$3:$E$1315, AD$1)</f>
        <v>17</v>
      </c>
      <c r="AE57" s="2">
        <f>SUMIFS(DataRegularSeason20242025!$AA$3:$AA$1315,DataRegularSeason20242025!$B$3:$B$1315, "&lt;=" &amp; $A57, DataRegularSeason20242025!$D$3:$D$1315, AE$1)+SUMIFS(DataRegularSeason20242025!$AB$3:$AB$1315,DataRegularSeason20242025!$B$3:$B$1315, "&lt;=" &amp; $A57, DataRegularSeason20242025!$E$3:$E$1315, AE$1)</f>
        <v>20</v>
      </c>
      <c r="AF57" s="2">
        <f>SUMIFS(DataRegularSeason20242025!$AA$3:$AA$1315,DataRegularSeason20242025!$B$3:$B$1315, "&lt;=" &amp; $A57, DataRegularSeason20242025!$D$3:$D$1315, AF$1)+SUMIFS(DataRegularSeason20242025!$AB$3:$AB$1315,DataRegularSeason20242025!$B$3:$B$1315, "&lt;=" &amp; $A57, DataRegularSeason20242025!$E$3:$E$1315, AF$1)</f>
        <v>28</v>
      </c>
      <c r="AG57" s="2">
        <f>SUMIFS(DataRegularSeason20242025!$AA$3:$AA$1315,DataRegularSeason20242025!$B$3:$B$1315, "&lt;=" &amp; $A57, DataRegularSeason20242025!$D$3:$D$1315, AG$1)+SUMIFS(DataRegularSeason20242025!$AB$3:$AB$1315,DataRegularSeason20242025!$B$3:$B$1315, "&lt;=" &amp; $A57, DataRegularSeason20242025!$E$3:$E$1315, AG$1)</f>
        <v>20</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16</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16</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15</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23</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22</v>
      </c>
      <c r="R58" s="2">
        <f>SUMIFS(DataRegularSeason20242025!$AA$3:$AA$1315,DataRegularSeason20242025!$B$3:$B$1315, "&lt;=" &amp; $A58, DataRegularSeason20242025!$D$3:$D$1315, R$1)+SUMIFS(DataRegularSeason20242025!$AB$3:$AB$1315,DataRegularSeason20242025!$B$3:$B$1315, "&lt;=" &amp; $A58, DataRegularSeason20242025!$E$3:$E$1315, R$1)</f>
        <v>12</v>
      </c>
      <c r="S58" s="2">
        <f>SUMIFS(DataRegularSeason20242025!$AA$3:$AA$1315,DataRegularSeason20242025!$B$3:$B$1315, "&lt;=" &amp; $A58, DataRegularSeason20242025!$D$3:$D$1315, S$1)+SUMIFS(DataRegularSeason20242025!$AB$3:$AB$1315,DataRegularSeason20242025!$B$3:$B$1315, "&lt;=" &amp; $A58, DataRegularSeason20242025!$E$3:$E$1315, S$1)</f>
        <v>15</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14</v>
      </c>
      <c r="V58" s="2">
        <f>SUMIFS(DataRegularSeason20242025!$AA$3:$AA$1315,DataRegularSeason20242025!$B$3:$B$1315, "&lt;=" &amp; $A58, DataRegularSeason20242025!$D$3:$D$1315, V$1)+SUMIFS(DataRegularSeason20242025!$AB$3:$AB$1315,DataRegularSeason20242025!$B$3:$B$1315, "&lt;=" &amp; $A58, DataRegularSeason20242025!$E$3:$E$1315, V$1)</f>
        <v>14</v>
      </c>
      <c r="W58" s="2">
        <f>SUMIFS(DataRegularSeason20242025!$AA$3:$AA$1315,DataRegularSeason20242025!$B$3:$B$1315, "&lt;=" &amp; $A58, DataRegularSeason20242025!$D$3:$D$1315, W$1)+SUMIFS(DataRegularSeason20242025!$AB$3:$AB$1315,DataRegularSeason20242025!$B$3:$B$1315, "&lt;=" &amp; $A58, DataRegularSeason20242025!$E$3:$E$1315, W$1)</f>
        <v>14</v>
      </c>
      <c r="X58" s="2">
        <f>SUMIFS(DataRegularSeason20242025!$AA$3:$AA$1315,DataRegularSeason20242025!$B$3:$B$1315, "&lt;=" &amp; $A58, DataRegularSeason20242025!$D$3:$D$1315, X$1)+SUMIFS(DataRegularSeason20242025!$AB$3:$AB$1315,DataRegularSeason20242025!$B$3:$B$1315, "&lt;=" &amp; $A58, DataRegularSeason20242025!$E$3:$E$1315, X$1)</f>
        <v>13</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20</v>
      </c>
      <c r="AC58" s="2">
        <f>SUMIFS(DataRegularSeason20242025!$AA$3:$AA$1315,DataRegularSeason20242025!$B$3:$B$1315, "&lt;=" &amp; $A58, DataRegularSeason20242025!$D$3:$D$1315, AC$1)+SUMIFS(DataRegularSeason20242025!$AB$3:$AB$1315,DataRegularSeason20242025!$B$3:$B$1315, "&lt;=" &amp; $A58, DataRegularSeason20242025!$E$3:$E$1315, AC$1)</f>
        <v>15</v>
      </c>
      <c r="AD58" s="2">
        <f>SUMIFS(DataRegularSeason20242025!$AA$3:$AA$1315,DataRegularSeason20242025!$B$3:$B$1315, "&lt;=" &amp; $A58, DataRegularSeason20242025!$D$3:$D$1315, AD$1)+SUMIFS(DataRegularSeason20242025!$AB$3:$AB$1315,DataRegularSeason20242025!$B$3:$B$1315, "&lt;=" &amp; $A58, DataRegularSeason20242025!$E$3:$E$1315, AD$1)</f>
        <v>17</v>
      </c>
      <c r="AE58" s="2">
        <f>SUMIFS(DataRegularSeason20242025!$AA$3:$AA$1315,DataRegularSeason20242025!$B$3:$B$1315, "&lt;=" &amp; $A58, DataRegularSeason20242025!$D$3:$D$1315, AE$1)+SUMIFS(DataRegularSeason20242025!$AB$3:$AB$1315,DataRegularSeason20242025!$B$3:$B$1315, "&lt;=" &amp; $A58, DataRegularSeason20242025!$E$3:$E$1315, AE$1)</f>
        <v>20</v>
      </c>
      <c r="AF58" s="2">
        <f>SUMIFS(DataRegularSeason20242025!$AA$3:$AA$1315,DataRegularSeason20242025!$B$3:$B$1315, "&lt;=" &amp; $A58, DataRegularSeason20242025!$D$3:$D$1315, AF$1)+SUMIFS(DataRegularSeason20242025!$AB$3:$AB$1315,DataRegularSeason20242025!$B$3:$B$1315, "&lt;=" &amp; $A58, DataRegularSeason20242025!$E$3:$E$1315, AF$1)</f>
        <v>28</v>
      </c>
      <c r="AG58" s="2">
        <f>SUMIFS(DataRegularSeason20242025!$AA$3:$AA$1315,DataRegularSeason20242025!$B$3:$B$1315, "&lt;=" &amp; $A58, DataRegularSeason20242025!$D$3:$D$1315, AG$1)+SUMIFS(DataRegularSeason20242025!$AB$3:$AB$1315,DataRegularSeason20242025!$B$3:$B$1315, "&lt;=" &amp; $A58, DataRegularSeason20242025!$E$3:$E$1315, AG$1)</f>
        <v>20</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16</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16</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15</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23</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22</v>
      </c>
      <c r="R59" s="2">
        <f>SUMIFS(DataRegularSeason20242025!$AA$3:$AA$1315,DataRegularSeason20242025!$B$3:$B$1315, "&lt;=" &amp; $A59, DataRegularSeason20242025!$D$3:$D$1315, R$1)+SUMIFS(DataRegularSeason20242025!$AB$3:$AB$1315,DataRegularSeason20242025!$B$3:$B$1315, "&lt;=" &amp; $A59, DataRegularSeason20242025!$E$3:$E$1315, R$1)</f>
        <v>12</v>
      </c>
      <c r="S59" s="2">
        <f>SUMIFS(DataRegularSeason20242025!$AA$3:$AA$1315,DataRegularSeason20242025!$B$3:$B$1315, "&lt;=" &amp; $A59, DataRegularSeason20242025!$D$3:$D$1315, S$1)+SUMIFS(DataRegularSeason20242025!$AB$3:$AB$1315,DataRegularSeason20242025!$B$3:$B$1315, "&lt;=" &amp; $A59, DataRegularSeason20242025!$E$3:$E$1315, S$1)</f>
        <v>15</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14</v>
      </c>
      <c r="V59" s="2">
        <f>SUMIFS(DataRegularSeason20242025!$AA$3:$AA$1315,DataRegularSeason20242025!$B$3:$B$1315, "&lt;=" &amp; $A59, DataRegularSeason20242025!$D$3:$D$1315, V$1)+SUMIFS(DataRegularSeason20242025!$AB$3:$AB$1315,DataRegularSeason20242025!$B$3:$B$1315, "&lt;=" &amp; $A59, DataRegularSeason20242025!$E$3:$E$1315, V$1)</f>
        <v>14</v>
      </c>
      <c r="W59" s="2">
        <f>SUMIFS(DataRegularSeason20242025!$AA$3:$AA$1315,DataRegularSeason20242025!$B$3:$B$1315, "&lt;=" &amp; $A59, DataRegularSeason20242025!$D$3:$D$1315, W$1)+SUMIFS(DataRegularSeason20242025!$AB$3:$AB$1315,DataRegularSeason20242025!$B$3:$B$1315, "&lt;=" &amp; $A59, DataRegularSeason20242025!$E$3:$E$1315, W$1)</f>
        <v>14</v>
      </c>
      <c r="X59" s="2">
        <f>SUMIFS(DataRegularSeason20242025!$AA$3:$AA$1315,DataRegularSeason20242025!$B$3:$B$1315, "&lt;=" &amp; $A59, DataRegularSeason20242025!$D$3:$D$1315, X$1)+SUMIFS(DataRegularSeason20242025!$AB$3:$AB$1315,DataRegularSeason20242025!$B$3:$B$1315, "&lt;=" &amp; $A59, DataRegularSeason20242025!$E$3:$E$1315, X$1)</f>
        <v>13</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20</v>
      </c>
      <c r="AC59" s="2">
        <f>SUMIFS(DataRegularSeason20242025!$AA$3:$AA$1315,DataRegularSeason20242025!$B$3:$B$1315, "&lt;=" &amp; $A59, DataRegularSeason20242025!$D$3:$D$1315, AC$1)+SUMIFS(DataRegularSeason20242025!$AB$3:$AB$1315,DataRegularSeason20242025!$B$3:$B$1315, "&lt;=" &amp; $A59, DataRegularSeason20242025!$E$3:$E$1315, AC$1)</f>
        <v>15</v>
      </c>
      <c r="AD59" s="2">
        <f>SUMIFS(DataRegularSeason20242025!$AA$3:$AA$1315,DataRegularSeason20242025!$B$3:$B$1315, "&lt;=" &amp; $A59, DataRegularSeason20242025!$D$3:$D$1315, AD$1)+SUMIFS(DataRegularSeason20242025!$AB$3:$AB$1315,DataRegularSeason20242025!$B$3:$B$1315, "&lt;=" &amp; $A59, DataRegularSeason20242025!$E$3:$E$1315, AD$1)</f>
        <v>17</v>
      </c>
      <c r="AE59" s="2">
        <f>SUMIFS(DataRegularSeason20242025!$AA$3:$AA$1315,DataRegularSeason20242025!$B$3:$B$1315, "&lt;=" &amp; $A59, DataRegularSeason20242025!$D$3:$D$1315, AE$1)+SUMIFS(DataRegularSeason20242025!$AB$3:$AB$1315,DataRegularSeason20242025!$B$3:$B$1315, "&lt;=" &amp; $A59, DataRegularSeason20242025!$E$3:$E$1315, AE$1)</f>
        <v>20</v>
      </c>
      <c r="AF59" s="2">
        <f>SUMIFS(DataRegularSeason20242025!$AA$3:$AA$1315,DataRegularSeason20242025!$B$3:$B$1315, "&lt;=" &amp; $A59, DataRegularSeason20242025!$D$3:$D$1315, AF$1)+SUMIFS(DataRegularSeason20242025!$AB$3:$AB$1315,DataRegularSeason20242025!$B$3:$B$1315, "&lt;=" &amp; $A59, DataRegularSeason20242025!$E$3:$E$1315, AF$1)</f>
        <v>28</v>
      </c>
      <c r="AG59" s="2">
        <f>SUMIFS(DataRegularSeason20242025!$AA$3:$AA$1315,DataRegularSeason20242025!$B$3:$B$1315, "&lt;=" &amp; $A59, DataRegularSeason20242025!$D$3:$D$1315, AG$1)+SUMIFS(DataRegularSeason20242025!$AB$3:$AB$1315,DataRegularSeason20242025!$B$3:$B$1315, "&lt;=" &amp; $A59, DataRegularSeason20242025!$E$3:$E$1315, AG$1)</f>
        <v>20</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16</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16</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15</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23</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22</v>
      </c>
      <c r="R60" s="2">
        <f>SUMIFS(DataRegularSeason20242025!$AA$3:$AA$1315,DataRegularSeason20242025!$B$3:$B$1315, "&lt;=" &amp; $A60, DataRegularSeason20242025!$D$3:$D$1315, R$1)+SUMIFS(DataRegularSeason20242025!$AB$3:$AB$1315,DataRegularSeason20242025!$B$3:$B$1315, "&lt;=" &amp; $A60, DataRegularSeason20242025!$E$3:$E$1315, R$1)</f>
        <v>12</v>
      </c>
      <c r="S60" s="2">
        <f>SUMIFS(DataRegularSeason20242025!$AA$3:$AA$1315,DataRegularSeason20242025!$B$3:$B$1315, "&lt;=" &amp; $A60, DataRegularSeason20242025!$D$3:$D$1315, S$1)+SUMIFS(DataRegularSeason20242025!$AB$3:$AB$1315,DataRegularSeason20242025!$B$3:$B$1315, "&lt;=" &amp; $A60, DataRegularSeason20242025!$E$3:$E$1315, S$1)</f>
        <v>15</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14</v>
      </c>
      <c r="V60" s="2">
        <f>SUMIFS(DataRegularSeason20242025!$AA$3:$AA$1315,DataRegularSeason20242025!$B$3:$B$1315, "&lt;=" &amp; $A60, DataRegularSeason20242025!$D$3:$D$1315, V$1)+SUMIFS(DataRegularSeason20242025!$AB$3:$AB$1315,DataRegularSeason20242025!$B$3:$B$1315, "&lt;=" &amp; $A60, DataRegularSeason20242025!$E$3:$E$1315, V$1)</f>
        <v>14</v>
      </c>
      <c r="W60" s="2">
        <f>SUMIFS(DataRegularSeason20242025!$AA$3:$AA$1315,DataRegularSeason20242025!$B$3:$B$1315, "&lt;=" &amp; $A60, DataRegularSeason20242025!$D$3:$D$1315, W$1)+SUMIFS(DataRegularSeason20242025!$AB$3:$AB$1315,DataRegularSeason20242025!$B$3:$B$1315, "&lt;=" &amp; $A60, DataRegularSeason20242025!$E$3:$E$1315, W$1)</f>
        <v>14</v>
      </c>
      <c r="X60" s="2">
        <f>SUMIFS(DataRegularSeason20242025!$AA$3:$AA$1315,DataRegularSeason20242025!$B$3:$B$1315, "&lt;=" &amp; $A60, DataRegularSeason20242025!$D$3:$D$1315, X$1)+SUMIFS(DataRegularSeason20242025!$AB$3:$AB$1315,DataRegularSeason20242025!$B$3:$B$1315, "&lt;=" &amp; $A60, DataRegularSeason20242025!$E$3:$E$1315, X$1)</f>
        <v>13</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20</v>
      </c>
      <c r="AC60" s="2">
        <f>SUMIFS(DataRegularSeason20242025!$AA$3:$AA$1315,DataRegularSeason20242025!$B$3:$B$1315, "&lt;=" &amp; $A60, DataRegularSeason20242025!$D$3:$D$1315, AC$1)+SUMIFS(DataRegularSeason20242025!$AB$3:$AB$1315,DataRegularSeason20242025!$B$3:$B$1315, "&lt;=" &amp; $A60, DataRegularSeason20242025!$E$3:$E$1315, AC$1)</f>
        <v>15</v>
      </c>
      <c r="AD60" s="2">
        <f>SUMIFS(DataRegularSeason20242025!$AA$3:$AA$1315,DataRegularSeason20242025!$B$3:$B$1315, "&lt;=" &amp; $A60, DataRegularSeason20242025!$D$3:$D$1315, AD$1)+SUMIFS(DataRegularSeason20242025!$AB$3:$AB$1315,DataRegularSeason20242025!$B$3:$B$1315, "&lt;=" &amp; $A60, DataRegularSeason20242025!$E$3:$E$1315, AD$1)</f>
        <v>17</v>
      </c>
      <c r="AE60" s="2">
        <f>SUMIFS(DataRegularSeason20242025!$AA$3:$AA$1315,DataRegularSeason20242025!$B$3:$B$1315, "&lt;=" &amp; $A60, DataRegularSeason20242025!$D$3:$D$1315, AE$1)+SUMIFS(DataRegularSeason20242025!$AB$3:$AB$1315,DataRegularSeason20242025!$B$3:$B$1315, "&lt;=" &amp; $A60, DataRegularSeason20242025!$E$3:$E$1315, AE$1)</f>
        <v>20</v>
      </c>
      <c r="AF60" s="2">
        <f>SUMIFS(DataRegularSeason20242025!$AA$3:$AA$1315,DataRegularSeason20242025!$B$3:$B$1315, "&lt;=" &amp; $A60, DataRegularSeason20242025!$D$3:$D$1315, AF$1)+SUMIFS(DataRegularSeason20242025!$AB$3:$AB$1315,DataRegularSeason20242025!$B$3:$B$1315, "&lt;=" &amp; $A60, DataRegularSeason20242025!$E$3:$E$1315, AF$1)</f>
        <v>28</v>
      </c>
      <c r="AG60" s="2">
        <f>SUMIFS(DataRegularSeason20242025!$AA$3:$AA$1315,DataRegularSeason20242025!$B$3:$B$1315, "&lt;=" &amp; $A60, DataRegularSeason20242025!$D$3:$D$1315, AG$1)+SUMIFS(DataRegularSeason20242025!$AB$3:$AB$1315,DataRegularSeason20242025!$B$3:$B$1315, "&lt;=" &amp; $A60, DataRegularSeason20242025!$E$3:$E$1315, AG$1)</f>
        <v>20</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16</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16</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15</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23</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22</v>
      </c>
      <c r="R61" s="2">
        <f>SUMIFS(DataRegularSeason20242025!$AA$3:$AA$1315,DataRegularSeason20242025!$B$3:$B$1315, "&lt;=" &amp; $A61, DataRegularSeason20242025!$D$3:$D$1315, R$1)+SUMIFS(DataRegularSeason20242025!$AB$3:$AB$1315,DataRegularSeason20242025!$B$3:$B$1315, "&lt;=" &amp; $A61, DataRegularSeason20242025!$E$3:$E$1315, R$1)</f>
        <v>12</v>
      </c>
      <c r="S61" s="2">
        <f>SUMIFS(DataRegularSeason20242025!$AA$3:$AA$1315,DataRegularSeason20242025!$B$3:$B$1315, "&lt;=" &amp; $A61, DataRegularSeason20242025!$D$3:$D$1315, S$1)+SUMIFS(DataRegularSeason20242025!$AB$3:$AB$1315,DataRegularSeason20242025!$B$3:$B$1315, "&lt;=" &amp; $A61, DataRegularSeason20242025!$E$3:$E$1315, S$1)</f>
        <v>15</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14</v>
      </c>
      <c r="V61" s="2">
        <f>SUMIFS(DataRegularSeason20242025!$AA$3:$AA$1315,DataRegularSeason20242025!$B$3:$B$1315, "&lt;=" &amp; $A61, DataRegularSeason20242025!$D$3:$D$1315, V$1)+SUMIFS(DataRegularSeason20242025!$AB$3:$AB$1315,DataRegularSeason20242025!$B$3:$B$1315, "&lt;=" &amp; $A61, DataRegularSeason20242025!$E$3:$E$1315, V$1)</f>
        <v>14</v>
      </c>
      <c r="W61" s="2">
        <f>SUMIFS(DataRegularSeason20242025!$AA$3:$AA$1315,DataRegularSeason20242025!$B$3:$B$1315, "&lt;=" &amp; $A61, DataRegularSeason20242025!$D$3:$D$1315, W$1)+SUMIFS(DataRegularSeason20242025!$AB$3:$AB$1315,DataRegularSeason20242025!$B$3:$B$1315, "&lt;=" &amp; $A61, DataRegularSeason20242025!$E$3:$E$1315, W$1)</f>
        <v>14</v>
      </c>
      <c r="X61" s="2">
        <f>SUMIFS(DataRegularSeason20242025!$AA$3:$AA$1315,DataRegularSeason20242025!$B$3:$B$1315, "&lt;=" &amp; $A61, DataRegularSeason20242025!$D$3:$D$1315, X$1)+SUMIFS(DataRegularSeason20242025!$AB$3:$AB$1315,DataRegularSeason20242025!$B$3:$B$1315, "&lt;=" &amp; $A61, DataRegularSeason20242025!$E$3:$E$1315, X$1)</f>
        <v>13</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20</v>
      </c>
      <c r="AC61" s="2">
        <f>SUMIFS(DataRegularSeason20242025!$AA$3:$AA$1315,DataRegularSeason20242025!$B$3:$B$1315, "&lt;=" &amp; $A61, DataRegularSeason20242025!$D$3:$D$1315, AC$1)+SUMIFS(DataRegularSeason20242025!$AB$3:$AB$1315,DataRegularSeason20242025!$B$3:$B$1315, "&lt;=" &amp; $A61, DataRegularSeason20242025!$E$3:$E$1315, AC$1)</f>
        <v>15</v>
      </c>
      <c r="AD61" s="2">
        <f>SUMIFS(DataRegularSeason20242025!$AA$3:$AA$1315,DataRegularSeason20242025!$B$3:$B$1315, "&lt;=" &amp; $A61, DataRegularSeason20242025!$D$3:$D$1315, AD$1)+SUMIFS(DataRegularSeason20242025!$AB$3:$AB$1315,DataRegularSeason20242025!$B$3:$B$1315, "&lt;=" &amp; $A61, DataRegularSeason20242025!$E$3:$E$1315, AD$1)</f>
        <v>17</v>
      </c>
      <c r="AE61" s="2">
        <f>SUMIFS(DataRegularSeason20242025!$AA$3:$AA$1315,DataRegularSeason20242025!$B$3:$B$1315, "&lt;=" &amp; $A61, DataRegularSeason20242025!$D$3:$D$1315, AE$1)+SUMIFS(DataRegularSeason20242025!$AB$3:$AB$1315,DataRegularSeason20242025!$B$3:$B$1315, "&lt;=" &amp; $A61, DataRegularSeason20242025!$E$3:$E$1315, AE$1)</f>
        <v>20</v>
      </c>
      <c r="AF61" s="2">
        <f>SUMIFS(DataRegularSeason20242025!$AA$3:$AA$1315,DataRegularSeason20242025!$B$3:$B$1315, "&lt;=" &amp; $A61, DataRegularSeason20242025!$D$3:$D$1315, AF$1)+SUMIFS(DataRegularSeason20242025!$AB$3:$AB$1315,DataRegularSeason20242025!$B$3:$B$1315, "&lt;=" &amp; $A61, DataRegularSeason20242025!$E$3:$E$1315, AF$1)</f>
        <v>28</v>
      </c>
      <c r="AG61" s="2">
        <f>SUMIFS(DataRegularSeason20242025!$AA$3:$AA$1315,DataRegularSeason20242025!$B$3:$B$1315, "&lt;=" &amp; $A61, DataRegularSeason20242025!$D$3:$D$1315, AG$1)+SUMIFS(DataRegularSeason20242025!$AB$3:$AB$1315,DataRegularSeason20242025!$B$3:$B$1315, "&lt;=" &amp; $A61, DataRegularSeason20242025!$E$3:$E$1315, AG$1)</f>
        <v>20</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16</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16</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15</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23</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22</v>
      </c>
      <c r="R62" s="2">
        <f>SUMIFS(DataRegularSeason20242025!$AA$3:$AA$1315,DataRegularSeason20242025!$B$3:$B$1315, "&lt;=" &amp; $A62, DataRegularSeason20242025!$D$3:$D$1315, R$1)+SUMIFS(DataRegularSeason20242025!$AB$3:$AB$1315,DataRegularSeason20242025!$B$3:$B$1315, "&lt;=" &amp; $A62, DataRegularSeason20242025!$E$3:$E$1315, R$1)</f>
        <v>12</v>
      </c>
      <c r="S62" s="2">
        <f>SUMIFS(DataRegularSeason20242025!$AA$3:$AA$1315,DataRegularSeason20242025!$B$3:$B$1315, "&lt;=" &amp; $A62, DataRegularSeason20242025!$D$3:$D$1315, S$1)+SUMIFS(DataRegularSeason20242025!$AB$3:$AB$1315,DataRegularSeason20242025!$B$3:$B$1315, "&lt;=" &amp; $A62, DataRegularSeason20242025!$E$3:$E$1315, S$1)</f>
        <v>15</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14</v>
      </c>
      <c r="V62" s="2">
        <f>SUMIFS(DataRegularSeason20242025!$AA$3:$AA$1315,DataRegularSeason20242025!$B$3:$B$1315, "&lt;=" &amp; $A62, DataRegularSeason20242025!$D$3:$D$1315, V$1)+SUMIFS(DataRegularSeason20242025!$AB$3:$AB$1315,DataRegularSeason20242025!$B$3:$B$1315, "&lt;=" &amp; $A62, DataRegularSeason20242025!$E$3:$E$1315, V$1)</f>
        <v>14</v>
      </c>
      <c r="W62" s="2">
        <f>SUMIFS(DataRegularSeason20242025!$AA$3:$AA$1315,DataRegularSeason20242025!$B$3:$B$1315, "&lt;=" &amp; $A62, DataRegularSeason20242025!$D$3:$D$1315, W$1)+SUMIFS(DataRegularSeason20242025!$AB$3:$AB$1315,DataRegularSeason20242025!$B$3:$B$1315, "&lt;=" &amp; $A62, DataRegularSeason20242025!$E$3:$E$1315, W$1)</f>
        <v>14</v>
      </c>
      <c r="X62" s="2">
        <f>SUMIFS(DataRegularSeason20242025!$AA$3:$AA$1315,DataRegularSeason20242025!$B$3:$B$1315, "&lt;=" &amp; $A62, DataRegularSeason20242025!$D$3:$D$1315, X$1)+SUMIFS(DataRegularSeason20242025!$AB$3:$AB$1315,DataRegularSeason20242025!$B$3:$B$1315, "&lt;=" &amp; $A62, DataRegularSeason20242025!$E$3:$E$1315, X$1)</f>
        <v>13</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20</v>
      </c>
      <c r="AC62" s="2">
        <f>SUMIFS(DataRegularSeason20242025!$AA$3:$AA$1315,DataRegularSeason20242025!$B$3:$B$1315, "&lt;=" &amp; $A62, DataRegularSeason20242025!$D$3:$D$1315, AC$1)+SUMIFS(DataRegularSeason20242025!$AB$3:$AB$1315,DataRegularSeason20242025!$B$3:$B$1315, "&lt;=" &amp; $A62, DataRegularSeason20242025!$E$3:$E$1315, AC$1)</f>
        <v>15</v>
      </c>
      <c r="AD62" s="2">
        <f>SUMIFS(DataRegularSeason20242025!$AA$3:$AA$1315,DataRegularSeason20242025!$B$3:$B$1315, "&lt;=" &amp; $A62, DataRegularSeason20242025!$D$3:$D$1315, AD$1)+SUMIFS(DataRegularSeason20242025!$AB$3:$AB$1315,DataRegularSeason20242025!$B$3:$B$1315, "&lt;=" &amp; $A62, DataRegularSeason20242025!$E$3:$E$1315, AD$1)</f>
        <v>17</v>
      </c>
      <c r="AE62" s="2">
        <f>SUMIFS(DataRegularSeason20242025!$AA$3:$AA$1315,DataRegularSeason20242025!$B$3:$B$1315, "&lt;=" &amp; $A62, DataRegularSeason20242025!$D$3:$D$1315, AE$1)+SUMIFS(DataRegularSeason20242025!$AB$3:$AB$1315,DataRegularSeason20242025!$B$3:$B$1315, "&lt;=" &amp; $A62, DataRegularSeason20242025!$E$3:$E$1315, AE$1)</f>
        <v>20</v>
      </c>
      <c r="AF62" s="2">
        <f>SUMIFS(DataRegularSeason20242025!$AA$3:$AA$1315,DataRegularSeason20242025!$B$3:$B$1315, "&lt;=" &amp; $A62, DataRegularSeason20242025!$D$3:$D$1315, AF$1)+SUMIFS(DataRegularSeason20242025!$AB$3:$AB$1315,DataRegularSeason20242025!$B$3:$B$1315, "&lt;=" &amp; $A62, DataRegularSeason20242025!$E$3:$E$1315, AF$1)</f>
        <v>28</v>
      </c>
      <c r="AG62" s="2">
        <f>SUMIFS(DataRegularSeason20242025!$AA$3:$AA$1315,DataRegularSeason20242025!$B$3:$B$1315, "&lt;=" &amp; $A62, DataRegularSeason20242025!$D$3:$D$1315, AG$1)+SUMIFS(DataRegularSeason20242025!$AB$3:$AB$1315,DataRegularSeason20242025!$B$3:$B$1315, "&lt;=" &amp; $A62, DataRegularSeason20242025!$E$3:$E$1315, AG$1)</f>
        <v>20</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16</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16</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15</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23</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22</v>
      </c>
      <c r="R63" s="2">
        <f>SUMIFS(DataRegularSeason20242025!$AA$3:$AA$1315,DataRegularSeason20242025!$B$3:$B$1315, "&lt;=" &amp; $A63, DataRegularSeason20242025!$D$3:$D$1315, R$1)+SUMIFS(DataRegularSeason20242025!$AB$3:$AB$1315,DataRegularSeason20242025!$B$3:$B$1315, "&lt;=" &amp; $A63, DataRegularSeason20242025!$E$3:$E$1315, R$1)</f>
        <v>12</v>
      </c>
      <c r="S63" s="2">
        <f>SUMIFS(DataRegularSeason20242025!$AA$3:$AA$1315,DataRegularSeason20242025!$B$3:$B$1315, "&lt;=" &amp; $A63, DataRegularSeason20242025!$D$3:$D$1315, S$1)+SUMIFS(DataRegularSeason20242025!$AB$3:$AB$1315,DataRegularSeason20242025!$B$3:$B$1315, "&lt;=" &amp; $A63, DataRegularSeason20242025!$E$3:$E$1315, S$1)</f>
        <v>15</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14</v>
      </c>
      <c r="V63" s="2">
        <f>SUMIFS(DataRegularSeason20242025!$AA$3:$AA$1315,DataRegularSeason20242025!$B$3:$B$1315, "&lt;=" &amp; $A63, DataRegularSeason20242025!$D$3:$D$1315, V$1)+SUMIFS(DataRegularSeason20242025!$AB$3:$AB$1315,DataRegularSeason20242025!$B$3:$B$1315, "&lt;=" &amp; $A63, DataRegularSeason20242025!$E$3:$E$1315, V$1)</f>
        <v>14</v>
      </c>
      <c r="W63" s="2">
        <f>SUMIFS(DataRegularSeason20242025!$AA$3:$AA$1315,DataRegularSeason20242025!$B$3:$B$1315, "&lt;=" &amp; $A63, DataRegularSeason20242025!$D$3:$D$1315, W$1)+SUMIFS(DataRegularSeason20242025!$AB$3:$AB$1315,DataRegularSeason20242025!$B$3:$B$1315, "&lt;=" &amp; $A63, DataRegularSeason20242025!$E$3:$E$1315, W$1)</f>
        <v>14</v>
      </c>
      <c r="X63" s="2">
        <f>SUMIFS(DataRegularSeason20242025!$AA$3:$AA$1315,DataRegularSeason20242025!$B$3:$B$1315, "&lt;=" &amp; $A63, DataRegularSeason20242025!$D$3:$D$1315, X$1)+SUMIFS(DataRegularSeason20242025!$AB$3:$AB$1315,DataRegularSeason20242025!$B$3:$B$1315, "&lt;=" &amp; $A63, DataRegularSeason20242025!$E$3:$E$1315, X$1)</f>
        <v>13</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20</v>
      </c>
      <c r="AC63" s="2">
        <f>SUMIFS(DataRegularSeason20242025!$AA$3:$AA$1315,DataRegularSeason20242025!$B$3:$B$1315, "&lt;=" &amp; $A63, DataRegularSeason20242025!$D$3:$D$1315, AC$1)+SUMIFS(DataRegularSeason20242025!$AB$3:$AB$1315,DataRegularSeason20242025!$B$3:$B$1315, "&lt;=" &amp; $A63, DataRegularSeason20242025!$E$3:$E$1315, AC$1)</f>
        <v>15</v>
      </c>
      <c r="AD63" s="2">
        <f>SUMIFS(DataRegularSeason20242025!$AA$3:$AA$1315,DataRegularSeason20242025!$B$3:$B$1315, "&lt;=" &amp; $A63, DataRegularSeason20242025!$D$3:$D$1315, AD$1)+SUMIFS(DataRegularSeason20242025!$AB$3:$AB$1315,DataRegularSeason20242025!$B$3:$B$1315, "&lt;=" &amp; $A63, DataRegularSeason20242025!$E$3:$E$1315, AD$1)</f>
        <v>17</v>
      </c>
      <c r="AE63" s="2">
        <f>SUMIFS(DataRegularSeason20242025!$AA$3:$AA$1315,DataRegularSeason20242025!$B$3:$B$1315, "&lt;=" &amp; $A63, DataRegularSeason20242025!$D$3:$D$1315, AE$1)+SUMIFS(DataRegularSeason20242025!$AB$3:$AB$1315,DataRegularSeason20242025!$B$3:$B$1315, "&lt;=" &amp; $A63, DataRegularSeason20242025!$E$3:$E$1315, AE$1)</f>
        <v>20</v>
      </c>
      <c r="AF63" s="2">
        <f>SUMIFS(DataRegularSeason20242025!$AA$3:$AA$1315,DataRegularSeason20242025!$B$3:$B$1315, "&lt;=" &amp; $A63, DataRegularSeason20242025!$D$3:$D$1315, AF$1)+SUMIFS(DataRegularSeason20242025!$AB$3:$AB$1315,DataRegularSeason20242025!$B$3:$B$1315, "&lt;=" &amp; $A63, DataRegularSeason20242025!$E$3:$E$1315, AF$1)</f>
        <v>28</v>
      </c>
      <c r="AG63" s="2">
        <f>SUMIFS(DataRegularSeason20242025!$AA$3:$AA$1315,DataRegularSeason20242025!$B$3:$B$1315, "&lt;=" &amp; $A63, DataRegularSeason20242025!$D$3:$D$1315, AG$1)+SUMIFS(DataRegularSeason20242025!$AB$3:$AB$1315,DataRegularSeason20242025!$B$3:$B$1315, "&lt;=" &amp; $A63, DataRegularSeason20242025!$E$3:$E$1315, AG$1)</f>
        <v>20</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16</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16</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15</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23</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22</v>
      </c>
      <c r="R64" s="2">
        <f>SUMIFS(DataRegularSeason20242025!$AA$3:$AA$1315,DataRegularSeason20242025!$B$3:$B$1315, "&lt;=" &amp; $A64, DataRegularSeason20242025!$D$3:$D$1315, R$1)+SUMIFS(DataRegularSeason20242025!$AB$3:$AB$1315,DataRegularSeason20242025!$B$3:$B$1315, "&lt;=" &amp; $A64, DataRegularSeason20242025!$E$3:$E$1315, R$1)</f>
        <v>12</v>
      </c>
      <c r="S64" s="2">
        <f>SUMIFS(DataRegularSeason20242025!$AA$3:$AA$1315,DataRegularSeason20242025!$B$3:$B$1315, "&lt;=" &amp; $A64, DataRegularSeason20242025!$D$3:$D$1315, S$1)+SUMIFS(DataRegularSeason20242025!$AB$3:$AB$1315,DataRegularSeason20242025!$B$3:$B$1315, "&lt;=" &amp; $A64, DataRegularSeason20242025!$E$3:$E$1315, S$1)</f>
        <v>15</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14</v>
      </c>
      <c r="V64" s="2">
        <f>SUMIFS(DataRegularSeason20242025!$AA$3:$AA$1315,DataRegularSeason20242025!$B$3:$B$1315, "&lt;=" &amp; $A64, DataRegularSeason20242025!$D$3:$D$1315, V$1)+SUMIFS(DataRegularSeason20242025!$AB$3:$AB$1315,DataRegularSeason20242025!$B$3:$B$1315, "&lt;=" &amp; $A64, DataRegularSeason20242025!$E$3:$E$1315, V$1)</f>
        <v>14</v>
      </c>
      <c r="W64" s="2">
        <f>SUMIFS(DataRegularSeason20242025!$AA$3:$AA$1315,DataRegularSeason20242025!$B$3:$B$1315, "&lt;=" &amp; $A64, DataRegularSeason20242025!$D$3:$D$1315, W$1)+SUMIFS(DataRegularSeason20242025!$AB$3:$AB$1315,DataRegularSeason20242025!$B$3:$B$1315, "&lt;=" &amp; $A64, DataRegularSeason20242025!$E$3:$E$1315, W$1)</f>
        <v>14</v>
      </c>
      <c r="X64" s="2">
        <f>SUMIFS(DataRegularSeason20242025!$AA$3:$AA$1315,DataRegularSeason20242025!$B$3:$B$1315, "&lt;=" &amp; $A64, DataRegularSeason20242025!$D$3:$D$1315, X$1)+SUMIFS(DataRegularSeason20242025!$AB$3:$AB$1315,DataRegularSeason20242025!$B$3:$B$1315, "&lt;=" &amp; $A64, DataRegularSeason20242025!$E$3:$E$1315, X$1)</f>
        <v>13</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20</v>
      </c>
      <c r="AC64" s="2">
        <f>SUMIFS(DataRegularSeason20242025!$AA$3:$AA$1315,DataRegularSeason20242025!$B$3:$B$1315, "&lt;=" &amp; $A64, DataRegularSeason20242025!$D$3:$D$1315, AC$1)+SUMIFS(DataRegularSeason20242025!$AB$3:$AB$1315,DataRegularSeason20242025!$B$3:$B$1315, "&lt;=" &amp; $A64, DataRegularSeason20242025!$E$3:$E$1315, AC$1)</f>
        <v>15</v>
      </c>
      <c r="AD64" s="2">
        <f>SUMIFS(DataRegularSeason20242025!$AA$3:$AA$1315,DataRegularSeason20242025!$B$3:$B$1315, "&lt;=" &amp; $A64, DataRegularSeason20242025!$D$3:$D$1315, AD$1)+SUMIFS(DataRegularSeason20242025!$AB$3:$AB$1315,DataRegularSeason20242025!$B$3:$B$1315, "&lt;=" &amp; $A64, DataRegularSeason20242025!$E$3:$E$1315, AD$1)</f>
        <v>17</v>
      </c>
      <c r="AE64" s="2">
        <f>SUMIFS(DataRegularSeason20242025!$AA$3:$AA$1315,DataRegularSeason20242025!$B$3:$B$1315, "&lt;=" &amp; $A64, DataRegularSeason20242025!$D$3:$D$1315, AE$1)+SUMIFS(DataRegularSeason20242025!$AB$3:$AB$1315,DataRegularSeason20242025!$B$3:$B$1315, "&lt;=" &amp; $A64, DataRegularSeason20242025!$E$3:$E$1315, AE$1)</f>
        <v>20</v>
      </c>
      <c r="AF64" s="2">
        <f>SUMIFS(DataRegularSeason20242025!$AA$3:$AA$1315,DataRegularSeason20242025!$B$3:$B$1315, "&lt;=" &amp; $A64, DataRegularSeason20242025!$D$3:$D$1315, AF$1)+SUMIFS(DataRegularSeason20242025!$AB$3:$AB$1315,DataRegularSeason20242025!$B$3:$B$1315, "&lt;=" &amp; $A64, DataRegularSeason20242025!$E$3:$E$1315, AF$1)</f>
        <v>28</v>
      </c>
      <c r="AG64" s="2">
        <f>SUMIFS(DataRegularSeason20242025!$AA$3:$AA$1315,DataRegularSeason20242025!$B$3:$B$1315, "&lt;=" &amp; $A64, DataRegularSeason20242025!$D$3:$D$1315, AG$1)+SUMIFS(DataRegularSeason20242025!$AB$3:$AB$1315,DataRegularSeason20242025!$B$3:$B$1315, "&lt;=" &amp; $A64, DataRegularSeason20242025!$E$3:$E$1315, AG$1)</f>
        <v>20</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16</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16</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15</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23</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22</v>
      </c>
      <c r="R65" s="2">
        <f>SUMIFS(DataRegularSeason20242025!$AA$3:$AA$1315,DataRegularSeason20242025!$B$3:$B$1315, "&lt;=" &amp; $A65, DataRegularSeason20242025!$D$3:$D$1315, R$1)+SUMIFS(DataRegularSeason20242025!$AB$3:$AB$1315,DataRegularSeason20242025!$B$3:$B$1315, "&lt;=" &amp; $A65, DataRegularSeason20242025!$E$3:$E$1315, R$1)</f>
        <v>12</v>
      </c>
      <c r="S65" s="2">
        <f>SUMIFS(DataRegularSeason20242025!$AA$3:$AA$1315,DataRegularSeason20242025!$B$3:$B$1315, "&lt;=" &amp; $A65, DataRegularSeason20242025!$D$3:$D$1315, S$1)+SUMIFS(DataRegularSeason20242025!$AB$3:$AB$1315,DataRegularSeason20242025!$B$3:$B$1315, "&lt;=" &amp; $A65, DataRegularSeason20242025!$E$3:$E$1315, S$1)</f>
        <v>15</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14</v>
      </c>
      <c r="V65" s="2">
        <f>SUMIFS(DataRegularSeason20242025!$AA$3:$AA$1315,DataRegularSeason20242025!$B$3:$B$1315, "&lt;=" &amp; $A65, DataRegularSeason20242025!$D$3:$D$1315, V$1)+SUMIFS(DataRegularSeason20242025!$AB$3:$AB$1315,DataRegularSeason20242025!$B$3:$B$1315, "&lt;=" &amp; $A65, DataRegularSeason20242025!$E$3:$E$1315, V$1)</f>
        <v>14</v>
      </c>
      <c r="W65" s="2">
        <f>SUMIFS(DataRegularSeason20242025!$AA$3:$AA$1315,DataRegularSeason20242025!$B$3:$B$1315, "&lt;=" &amp; $A65, DataRegularSeason20242025!$D$3:$D$1315, W$1)+SUMIFS(DataRegularSeason20242025!$AB$3:$AB$1315,DataRegularSeason20242025!$B$3:$B$1315, "&lt;=" &amp; $A65, DataRegularSeason20242025!$E$3:$E$1315, W$1)</f>
        <v>14</v>
      </c>
      <c r="X65" s="2">
        <f>SUMIFS(DataRegularSeason20242025!$AA$3:$AA$1315,DataRegularSeason20242025!$B$3:$B$1315, "&lt;=" &amp; $A65, DataRegularSeason20242025!$D$3:$D$1315, X$1)+SUMIFS(DataRegularSeason20242025!$AB$3:$AB$1315,DataRegularSeason20242025!$B$3:$B$1315, "&lt;=" &amp; $A65, DataRegularSeason20242025!$E$3:$E$1315, X$1)</f>
        <v>13</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20</v>
      </c>
      <c r="AC65" s="2">
        <f>SUMIFS(DataRegularSeason20242025!$AA$3:$AA$1315,DataRegularSeason20242025!$B$3:$B$1315, "&lt;=" &amp; $A65, DataRegularSeason20242025!$D$3:$D$1315, AC$1)+SUMIFS(DataRegularSeason20242025!$AB$3:$AB$1315,DataRegularSeason20242025!$B$3:$B$1315, "&lt;=" &amp; $A65, DataRegularSeason20242025!$E$3:$E$1315, AC$1)</f>
        <v>15</v>
      </c>
      <c r="AD65" s="2">
        <f>SUMIFS(DataRegularSeason20242025!$AA$3:$AA$1315,DataRegularSeason20242025!$B$3:$B$1315, "&lt;=" &amp; $A65, DataRegularSeason20242025!$D$3:$D$1315, AD$1)+SUMIFS(DataRegularSeason20242025!$AB$3:$AB$1315,DataRegularSeason20242025!$B$3:$B$1315, "&lt;=" &amp; $A65, DataRegularSeason20242025!$E$3:$E$1315, AD$1)</f>
        <v>17</v>
      </c>
      <c r="AE65" s="2">
        <f>SUMIFS(DataRegularSeason20242025!$AA$3:$AA$1315,DataRegularSeason20242025!$B$3:$B$1315, "&lt;=" &amp; $A65, DataRegularSeason20242025!$D$3:$D$1315, AE$1)+SUMIFS(DataRegularSeason20242025!$AB$3:$AB$1315,DataRegularSeason20242025!$B$3:$B$1315, "&lt;=" &amp; $A65, DataRegularSeason20242025!$E$3:$E$1315, AE$1)</f>
        <v>20</v>
      </c>
      <c r="AF65" s="2">
        <f>SUMIFS(DataRegularSeason20242025!$AA$3:$AA$1315,DataRegularSeason20242025!$B$3:$B$1315, "&lt;=" &amp; $A65, DataRegularSeason20242025!$D$3:$D$1315, AF$1)+SUMIFS(DataRegularSeason20242025!$AB$3:$AB$1315,DataRegularSeason20242025!$B$3:$B$1315, "&lt;=" &amp; $A65, DataRegularSeason20242025!$E$3:$E$1315, AF$1)</f>
        <v>28</v>
      </c>
      <c r="AG65" s="2">
        <f>SUMIFS(DataRegularSeason20242025!$AA$3:$AA$1315,DataRegularSeason20242025!$B$3:$B$1315, "&lt;=" &amp; $A65, DataRegularSeason20242025!$D$3:$D$1315, AG$1)+SUMIFS(DataRegularSeason20242025!$AB$3:$AB$1315,DataRegularSeason20242025!$B$3:$B$1315, "&lt;=" &amp; $A65, DataRegularSeason20242025!$E$3:$E$1315, AG$1)</f>
        <v>20</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16</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16</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15</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23</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22</v>
      </c>
      <c r="R66" s="2">
        <f>SUMIFS(DataRegularSeason20242025!$AA$3:$AA$1315,DataRegularSeason20242025!$B$3:$B$1315, "&lt;=" &amp; $A66, DataRegularSeason20242025!$D$3:$D$1315, R$1)+SUMIFS(DataRegularSeason20242025!$AB$3:$AB$1315,DataRegularSeason20242025!$B$3:$B$1315, "&lt;=" &amp; $A66, DataRegularSeason20242025!$E$3:$E$1315, R$1)</f>
        <v>12</v>
      </c>
      <c r="S66" s="2">
        <f>SUMIFS(DataRegularSeason20242025!$AA$3:$AA$1315,DataRegularSeason20242025!$B$3:$B$1315, "&lt;=" &amp; $A66, DataRegularSeason20242025!$D$3:$D$1315, S$1)+SUMIFS(DataRegularSeason20242025!$AB$3:$AB$1315,DataRegularSeason20242025!$B$3:$B$1315, "&lt;=" &amp; $A66, DataRegularSeason20242025!$E$3:$E$1315, S$1)</f>
        <v>15</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14</v>
      </c>
      <c r="V66" s="2">
        <f>SUMIFS(DataRegularSeason20242025!$AA$3:$AA$1315,DataRegularSeason20242025!$B$3:$B$1315, "&lt;=" &amp; $A66, DataRegularSeason20242025!$D$3:$D$1315, V$1)+SUMIFS(DataRegularSeason20242025!$AB$3:$AB$1315,DataRegularSeason20242025!$B$3:$B$1315, "&lt;=" &amp; $A66, DataRegularSeason20242025!$E$3:$E$1315, V$1)</f>
        <v>14</v>
      </c>
      <c r="W66" s="2">
        <f>SUMIFS(DataRegularSeason20242025!$AA$3:$AA$1315,DataRegularSeason20242025!$B$3:$B$1315, "&lt;=" &amp; $A66, DataRegularSeason20242025!$D$3:$D$1315, W$1)+SUMIFS(DataRegularSeason20242025!$AB$3:$AB$1315,DataRegularSeason20242025!$B$3:$B$1315, "&lt;=" &amp; $A66, DataRegularSeason20242025!$E$3:$E$1315, W$1)</f>
        <v>14</v>
      </c>
      <c r="X66" s="2">
        <f>SUMIFS(DataRegularSeason20242025!$AA$3:$AA$1315,DataRegularSeason20242025!$B$3:$B$1315, "&lt;=" &amp; $A66, DataRegularSeason20242025!$D$3:$D$1315, X$1)+SUMIFS(DataRegularSeason20242025!$AB$3:$AB$1315,DataRegularSeason20242025!$B$3:$B$1315, "&lt;=" &amp; $A66, DataRegularSeason20242025!$E$3:$E$1315, X$1)</f>
        <v>13</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20</v>
      </c>
      <c r="AC66" s="2">
        <f>SUMIFS(DataRegularSeason20242025!$AA$3:$AA$1315,DataRegularSeason20242025!$B$3:$B$1315, "&lt;=" &amp; $A66, DataRegularSeason20242025!$D$3:$D$1315, AC$1)+SUMIFS(DataRegularSeason20242025!$AB$3:$AB$1315,DataRegularSeason20242025!$B$3:$B$1315, "&lt;=" &amp; $A66, DataRegularSeason20242025!$E$3:$E$1315, AC$1)</f>
        <v>15</v>
      </c>
      <c r="AD66" s="2">
        <f>SUMIFS(DataRegularSeason20242025!$AA$3:$AA$1315,DataRegularSeason20242025!$B$3:$B$1315, "&lt;=" &amp; $A66, DataRegularSeason20242025!$D$3:$D$1315, AD$1)+SUMIFS(DataRegularSeason20242025!$AB$3:$AB$1315,DataRegularSeason20242025!$B$3:$B$1315, "&lt;=" &amp; $A66, DataRegularSeason20242025!$E$3:$E$1315, AD$1)</f>
        <v>17</v>
      </c>
      <c r="AE66" s="2">
        <f>SUMIFS(DataRegularSeason20242025!$AA$3:$AA$1315,DataRegularSeason20242025!$B$3:$B$1315, "&lt;=" &amp; $A66, DataRegularSeason20242025!$D$3:$D$1315, AE$1)+SUMIFS(DataRegularSeason20242025!$AB$3:$AB$1315,DataRegularSeason20242025!$B$3:$B$1315, "&lt;=" &amp; $A66, DataRegularSeason20242025!$E$3:$E$1315, AE$1)</f>
        <v>20</v>
      </c>
      <c r="AF66" s="2">
        <f>SUMIFS(DataRegularSeason20242025!$AA$3:$AA$1315,DataRegularSeason20242025!$B$3:$B$1315, "&lt;=" &amp; $A66, DataRegularSeason20242025!$D$3:$D$1315, AF$1)+SUMIFS(DataRegularSeason20242025!$AB$3:$AB$1315,DataRegularSeason20242025!$B$3:$B$1315, "&lt;=" &amp; $A66, DataRegularSeason20242025!$E$3:$E$1315, AF$1)</f>
        <v>28</v>
      </c>
      <c r="AG66" s="2">
        <f>SUMIFS(DataRegularSeason20242025!$AA$3:$AA$1315,DataRegularSeason20242025!$B$3:$B$1315, "&lt;=" &amp; $A66, DataRegularSeason20242025!$D$3:$D$1315, AG$1)+SUMIFS(DataRegularSeason20242025!$AB$3:$AB$1315,DataRegularSeason20242025!$B$3:$B$1315, "&lt;=" &amp; $A66, DataRegularSeason20242025!$E$3:$E$1315, AG$1)</f>
        <v>20</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16</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16</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15</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23</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22</v>
      </c>
      <c r="R67" s="2">
        <f>SUMIFS(DataRegularSeason20242025!$AA$3:$AA$1315,DataRegularSeason20242025!$B$3:$B$1315, "&lt;=" &amp; $A67, DataRegularSeason20242025!$D$3:$D$1315, R$1)+SUMIFS(DataRegularSeason20242025!$AB$3:$AB$1315,DataRegularSeason20242025!$B$3:$B$1315, "&lt;=" &amp; $A67, DataRegularSeason20242025!$E$3:$E$1315, R$1)</f>
        <v>12</v>
      </c>
      <c r="S67" s="2">
        <f>SUMIFS(DataRegularSeason20242025!$AA$3:$AA$1315,DataRegularSeason20242025!$B$3:$B$1315, "&lt;=" &amp; $A67, DataRegularSeason20242025!$D$3:$D$1315, S$1)+SUMIFS(DataRegularSeason20242025!$AB$3:$AB$1315,DataRegularSeason20242025!$B$3:$B$1315, "&lt;=" &amp; $A67, DataRegularSeason20242025!$E$3:$E$1315, S$1)</f>
        <v>15</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14</v>
      </c>
      <c r="V67" s="2">
        <f>SUMIFS(DataRegularSeason20242025!$AA$3:$AA$1315,DataRegularSeason20242025!$B$3:$B$1315, "&lt;=" &amp; $A67, DataRegularSeason20242025!$D$3:$D$1315, V$1)+SUMIFS(DataRegularSeason20242025!$AB$3:$AB$1315,DataRegularSeason20242025!$B$3:$B$1315, "&lt;=" &amp; $A67, DataRegularSeason20242025!$E$3:$E$1315, V$1)</f>
        <v>14</v>
      </c>
      <c r="W67" s="2">
        <f>SUMIFS(DataRegularSeason20242025!$AA$3:$AA$1315,DataRegularSeason20242025!$B$3:$B$1315, "&lt;=" &amp; $A67, DataRegularSeason20242025!$D$3:$D$1315, W$1)+SUMIFS(DataRegularSeason20242025!$AB$3:$AB$1315,DataRegularSeason20242025!$B$3:$B$1315, "&lt;=" &amp; $A67, DataRegularSeason20242025!$E$3:$E$1315, W$1)</f>
        <v>14</v>
      </c>
      <c r="X67" s="2">
        <f>SUMIFS(DataRegularSeason20242025!$AA$3:$AA$1315,DataRegularSeason20242025!$B$3:$B$1315, "&lt;=" &amp; $A67, DataRegularSeason20242025!$D$3:$D$1315, X$1)+SUMIFS(DataRegularSeason20242025!$AB$3:$AB$1315,DataRegularSeason20242025!$B$3:$B$1315, "&lt;=" &amp; $A67, DataRegularSeason20242025!$E$3:$E$1315, X$1)</f>
        <v>13</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20</v>
      </c>
      <c r="AC67" s="2">
        <f>SUMIFS(DataRegularSeason20242025!$AA$3:$AA$1315,DataRegularSeason20242025!$B$3:$B$1315, "&lt;=" &amp; $A67, DataRegularSeason20242025!$D$3:$D$1315, AC$1)+SUMIFS(DataRegularSeason20242025!$AB$3:$AB$1315,DataRegularSeason20242025!$B$3:$B$1315, "&lt;=" &amp; $A67, DataRegularSeason20242025!$E$3:$E$1315, AC$1)</f>
        <v>15</v>
      </c>
      <c r="AD67" s="2">
        <f>SUMIFS(DataRegularSeason20242025!$AA$3:$AA$1315,DataRegularSeason20242025!$B$3:$B$1315, "&lt;=" &amp; $A67, DataRegularSeason20242025!$D$3:$D$1315, AD$1)+SUMIFS(DataRegularSeason20242025!$AB$3:$AB$1315,DataRegularSeason20242025!$B$3:$B$1315, "&lt;=" &amp; $A67, DataRegularSeason20242025!$E$3:$E$1315, AD$1)</f>
        <v>17</v>
      </c>
      <c r="AE67" s="2">
        <f>SUMIFS(DataRegularSeason20242025!$AA$3:$AA$1315,DataRegularSeason20242025!$B$3:$B$1315, "&lt;=" &amp; $A67, DataRegularSeason20242025!$D$3:$D$1315, AE$1)+SUMIFS(DataRegularSeason20242025!$AB$3:$AB$1315,DataRegularSeason20242025!$B$3:$B$1315, "&lt;=" &amp; $A67, DataRegularSeason20242025!$E$3:$E$1315, AE$1)</f>
        <v>20</v>
      </c>
      <c r="AF67" s="2">
        <f>SUMIFS(DataRegularSeason20242025!$AA$3:$AA$1315,DataRegularSeason20242025!$B$3:$B$1315, "&lt;=" &amp; $A67, DataRegularSeason20242025!$D$3:$D$1315, AF$1)+SUMIFS(DataRegularSeason20242025!$AB$3:$AB$1315,DataRegularSeason20242025!$B$3:$B$1315, "&lt;=" &amp; $A67, DataRegularSeason20242025!$E$3:$E$1315, AF$1)</f>
        <v>28</v>
      </c>
      <c r="AG67" s="2">
        <f>SUMIFS(DataRegularSeason20242025!$AA$3:$AA$1315,DataRegularSeason20242025!$B$3:$B$1315, "&lt;=" &amp; $A67, DataRegularSeason20242025!$D$3:$D$1315, AG$1)+SUMIFS(DataRegularSeason20242025!$AB$3:$AB$1315,DataRegularSeason20242025!$B$3:$B$1315, "&lt;=" &amp; $A67, DataRegularSeason20242025!$E$3:$E$1315, AG$1)</f>
        <v>20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16</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16</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15</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23</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22</v>
      </c>
      <c r="R68" s="2">
        <f>SUMIFS(DataRegularSeason20242025!$AA$3:$AA$1315,DataRegularSeason20242025!$B$3:$B$1315, "&lt;=" &amp; $A68, DataRegularSeason20242025!$D$3:$D$1315, R$1)+SUMIFS(DataRegularSeason20242025!$AB$3:$AB$1315,DataRegularSeason20242025!$B$3:$B$1315, "&lt;=" &amp; $A68, DataRegularSeason20242025!$E$3:$E$1315, R$1)</f>
        <v>12</v>
      </c>
      <c r="S68" s="2">
        <f>SUMIFS(DataRegularSeason20242025!$AA$3:$AA$1315,DataRegularSeason20242025!$B$3:$B$1315, "&lt;=" &amp; $A68, DataRegularSeason20242025!$D$3:$D$1315, S$1)+SUMIFS(DataRegularSeason20242025!$AB$3:$AB$1315,DataRegularSeason20242025!$B$3:$B$1315, "&lt;=" &amp; $A68, DataRegularSeason20242025!$E$3:$E$1315, S$1)</f>
        <v>15</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14</v>
      </c>
      <c r="V68" s="2">
        <f>SUMIFS(DataRegularSeason20242025!$AA$3:$AA$1315,DataRegularSeason20242025!$B$3:$B$1315, "&lt;=" &amp; $A68, DataRegularSeason20242025!$D$3:$D$1315, V$1)+SUMIFS(DataRegularSeason20242025!$AB$3:$AB$1315,DataRegularSeason20242025!$B$3:$B$1315, "&lt;=" &amp; $A68, DataRegularSeason20242025!$E$3:$E$1315, V$1)</f>
        <v>14</v>
      </c>
      <c r="W68" s="2">
        <f>SUMIFS(DataRegularSeason20242025!$AA$3:$AA$1315,DataRegularSeason20242025!$B$3:$B$1315, "&lt;=" &amp; $A68, DataRegularSeason20242025!$D$3:$D$1315, W$1)+SUMIFS(DataRegularSeason20242025!$AB$3:$AB$1315,DataRegularSeason20242025!$B$3:$B$1315, "&lt;=" &amp; $A68, DataRegularSeason20242025!$E$3:$E$1315, W$1)</f>
        <v>14</v>
      </c>
      <c r="X68" s="2">
        <f>SUMIFS(DataRegularSeason20242025!$AA$3:$AA$1315,DataRegularSeason20242025!$B$3:$B$1315, "&lt;=" &amp; $A68, DataRegularSeason20242025!$D$3:$D$1315, X$1)+SUMIFS(DataRegularSeason20242025!$AB$3:$AB$1315,DataRegularSeason20242025!$B$3:$B$1315, "&lt;=" &amp; $A68, DataRegularSeason20242025!$E$3:$E$1315, X$1)</f>
        <v>13</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20</v>
      </c>
      <c r="AC68" s="2">
        <f>SUMIFS(DataRegularSeason20242025!$AA$3:$AA$1315,DataRegularSeason20242025!$B$3:$B$1315, "&lt;=" &amp; $A68, DataRegularSeason20242025!$D$3:$D$1315, AC$1)+SUMIFS(DataRegularSeason20242025!$AB$3:$AB$1315,DataRegularSeason20242025!$B$3:$B$1315, "&lt;=" &amp; $A68, DataRegularSeason20242025!$E$3:$E$1315, AC$1)</f>
        <v>15</v>
      </c>
      <c r="AD68" s="2">
        <f>SUMIFS(DataRegularSeason20242025!$AA$3:$AA$1315,DataRegularSeason20242025!$B$3:$B$1315, "&lt;=" &amp; $A68, DataRegularSeason20242025!$D$3:$D$1315, AD$1)+SUMIFS(DataRegularSeason20242025!$AB$3:$AB$1315,DataRegularSeason20242025!$B$3:$B$1315, "&lt;=" &amp; $A68, DataRegularSeason20242025!$E$3:$E$1315, AD$1)</f>
        <v>17</v>
      </c>
      <c r="AE68" s="2">
        <f>SUMIFS(DataRegularSeason20242025!$AA$3:$AA$1315,DataRegularSeason20242025!$B$3:$B$1315, "&lt;=" &amp; $A68, DataRegularSeason20242025!$D$3:$D$1315, AE$1)+SUMIFS(DataRegularSeason20242025!$AB$3:$AB$1315,DataRegularSeason20242025!$B$3:$B$1315, "&lt;=" &amp; $A68, DataRegularSeason20242025!$E$3:$E$1315, AE$1)</f>
        <v>20</v>
      </c>
      <c r="AF68" s="2">
        <f>SUMIFS(DataRegularSeason20242025!$AA$3:$AA$1315,DataRegularSeason20242025!$B$3:$B$1315, "&lt;=" &amp; $A68, DataRegularSeason20242025!$D$3:$D$1315, AF$1)+SUMIFS(DataRegularSeason20242025!$AB$3:$AB$1315,DataRegularSeason20242025!$B$3:$B$1315, "&lt;=" &amp; $A68, DataRegularSeason20242025!$E$3:$E$1315, AF$1)</f>
        <v>28</v>
      </c>
      <c r="AG68" s="2">
        <f>SUMIFS(DataRegularSeason20242025!$AA$3:$AA$1315,DataRegularSeason20242025!$B$3:$B$1315, "&lt;=" &amp; $A68, DataRegularSeason20242025!$D$3:$D$1315, AG$1)+SUMIFS(DataRegularSeason20242025!$AB$3:$AB$1315,DataRegularSeason20242025!$B$3:$B$1315, "&lt;=" &amp; $A68, DataRegularSeason20242025!$E$3:$E$1315, AG$1)</f>
        <v>20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16</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16</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15</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23</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22</v>
      </c>
      <c r="R69" s="2">
        <f>SUMIFS(DataRegularSeason20242025!$AA$3:$AA$1315,DataRegularSeason20242025!$B$3:$B$1315, "&lt;=" &amp; $A69, DataRegularSeason20242025!$D$3:$D$1315, R$1)+SUMIFS(DataRegularSeason20242025!$AB$3:$AB$1315,DataRegularSeason20242025!$B$3:$B$1315, "&lt;=" &amp; $A69, DataRegularSeason20242025!$E$3:$E$1315, R$1)</f>
        <v>12</v>
      </c>
      <c r="S69" s="2">
        <f>SUMIFS(DataRegularSeason20242025!$AA$3:$AA$1315,DataRegularSeason20242025!$B$3:$B$1315, "&lt;=" &amp; $A69, DataRegularSeason20242025!$D$3:$D$1315, S$1)+SUMIFS(DataRegularSeason20242025!$AB$3:$AB$1315,DataRegularSeason20242025!$B$3:$B$1315, "&lt;=" &amp; $A69, DataRegularSeason20242025!$E$3:$E$1315, S$1)</f>
        <v>15</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14</v>
      </c>
      <c r="V69" s="2">
        <f>SUMIFS(DataRegularSeason20242025!$AA$3:$AA$1315,DataRegularSeason20242025!$B$3:$B$1315, "&lt;=" &amp; $A69, DataRegularSeason20242025!$D$3:$D$1315, V$1)+SUMIFS(DataRegularSeason20242025!$AB$3:$AB$1315,DataRegularSeason20242025!$B$3:$B$1315, "&lt;=" &amp; $A69, DataRegularSeason20242025!$E$3:$E$1315, V$1)</f>
        <v>14</v>
      </c>
      <c r="W69" s="2">
        <f>SUMIFS(DataRegularSeason20242025!$AA$3:$AA$1315,DataRegularSeason20242025!$B$3:$B$1315, "&lt;=" &amp; $A69, DataRegularSeason20242025!$D$3:$D$1315, W$1)+SUMIFS(DataRegularSeason20242025!$AB$3:$AB$1315,DataRegularSeason20242025!$B$3:$B$1315, "&lt;=" &amp; $A69, DataRegularSeason20242025!$E$3:$E$1315, W$1)</f>
        <v>14</v>
      </c>
      <c r="X69" s="2">
        <f>SUMIFS(DataRegularSeason20242025!$AA$3:$AA$1315,DataRegularSeason20242025!$B$3:$B$1315, "&lt;=" &amp; $A69, DataRegularSeason20242025!$D$3:$D$1315, X$1)+SUMIFS(DataRegularSeason20242025!$AB$3:$AB$1315,DataRegularSeason20242025!$B$3:$B$1315, "&lt;=" &amp; $A69, DataRegularSeason20242025!$E$3:$E$1315, X$1)</f>
        <v>13</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20</v>
      </c>
      <c r="AC69" s="2">
        <f>SUMIFS(DataRegularSeason20242025!$AA$3:$AA$1315,DataRegularSeason20242025!$B$3:$B$1315, "&lt;=" &amp; $A69, DataRegularSeason20242025!$D$3:$D$1315, AC$1)+SUMIFS(DataRegularSeason20242025!$AB$3:$AB$1315,DataRegularSeason20242025!$B$3:$B$1315, "&lt;=" &amp; $A69, DataRegularSeason20242025!$E$3:$E$1315, AC$1)</f>
        <v>15</v>
      </c>
      <c r="AD69" s="2">
        <f>SUMIFS(DataRegularSeason20242025!$AA$3:$AA$1315,DataRegularSeason20242025!$B$3:$B$1315, "&lt;=" &amp; $A69, DataRegularSeason20242025!$D$3:$D$1315, AD$1)+SUMIFS(DataRegularSeason20242025!$AB$3:$AB$1315,DataRegularSeason20242025!$B$3:$B$1315, "&lt;=" &amp; $A69, DataRegularSeason20242025!$E$3:$E$1315, AD$1)</f>
        <v>17</v>
      </c>
      <c r="AE69" s="2">
        <f>SUMIFS(DataRegularSeason20242025!$AA$3:$AA$1315,DataRegularSeason20242025!$B$3:$B$1315, "&lt;=" &amp; $A69, DataRegularSeason20242025!$D$3:$D$1315, AE$1)+SUMIFS(DataRegularSeason20242025!$AB$3:$AB$1315,DataRegularSeason20242025!$B$3:$B$1315, "&lt;=" &amp; $A69, DataRegularSeason20242025!$E$3:$E$1315, AE$1)</f>
        <v>20</v>
      </c>
      <c r="AF69" s="2">
        <f>SUMIFS(DataRegularSeason20242025!$AA$3:$AA$1315,DataRegularSeason20242025!$B$3:$B$1315, "&lt;=" &amp; $A69, DataRegularSeason20242025!$D$3:$D$1315, AF$1)+SUMIFS(DataRegularSeason20242025!$AB$3:$AB$1315,DataRegularSeason20242025!$B$3:$B$1315, "&lt;=" &amp; $A69, DataRegularSeason20242025!$E$3:$E$1315, AF$1)</f>
        <v>28</v>
      </c>
      <c r="AG69" s="2">
        <f>SUMIFS(DataRegularSeason20242025!$AA$3:$AA$1315,DataRegularSeason20242025!$B$3:$B$1315, "&lt;=" &amp; $A69, DataRegularSeason20242025!$D$3:$D$1315, AG$1)+SUMIFS(DataRegularSeason20242025!$AB$3:$AB$1315,DataRegularSeason20242025!$B$3:$B$1315, "&lt;=" &amp; $A69, DataRegularSeason20242025!$E$3:$E$1315, AG$1)</f>
        <v>20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16</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16</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15</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23</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22</v>
      </c>
      <c r="R70" s="2">
        <f>SUMIFS(DataRegularSeason20242025!$AA$3:$AA$1315,DataRegularSeason20242025!$B$3:$B$1315, "&lt;=" &amp; $A70, DataRegularSeason20242025!$D$3:$D$1315, R$1)+SUMIFS(DataRegularSeason20242025!$AB$3:$AB$1315,DataRegularSeason20242025!$B$3:$B$1315, "&lt;=" &amp; $A70, DataRegularSeason20242025!$E$3:$E$1315, R$1)</f>
        <v>12</v>
      </c>
      <c r="S70" s="2">
        <f>SUMIFS(DataRegularSeason20242025!$AA$3:$AA$1315,DataRegularSeason20242025!$B$3:$B$1315, "&lt;=" &amp; $A70, DataRegularSeason20242025!$D$3:$D$1315, S$1)+SUMIFS(DataRegularSeason20242025!$AB$3:$AB$1315,DataRegularSeason20242025!$B$3:$B$1315, "&lt;=" &amp; $A70, DataRegularSeason20242025!$E$3:$E$1315, S$1)</f>
        <v>15</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14</v>
      </c>
      <c r="V70" s="2">
        <f>SUMIFS(DataRegularSeason20242025!$AA$3:$AA$1315,DataRegularSeason20242025!$B$3:$B$1315, "&lt;=" &amp; $A70, DataRegularSeason20242025!$D$3:$D$1315, V$1)+SUMIFS(DataRegularSeason20242025!$AB$3:$AB$1315,DataRegularSeason20242025!$B$3:$B$1315, "&lt;=" &amp; $A70, DataRegularSeason20242025!$E$3:$E$1315, V$1)</f>
        <v>14</v>
      </c>
      <c r="W70" s="2">
        <f>SUMIFS(DataRegularSeason20242025!$AA$3:$AA$1315,DataRegularSeason20242025!$B$3:$B$1315, "&lt;=" &amp; $A70, DataRegularSeason20242025!$D$3:$D$1315, W$1)+SUMIFS(DataRegularSeason20242025!$AB$3:$AB$1315,DataRegularSeason20242025!$B$3:$B$1315, "&lt;=" &amp; $A70, DataRegularSeason20242025!$E$3:$E$1315, W$1)</f>
        <v>14</v>
      </c>
      <c r="X70" s="2">
        <f>SUMIFS(DataRegularSeason20242025!$AA$3:$AA$1315,DataRegularSeason20242025!$B$3:$B$1315, "&lt;=" &amp; $A70, DataRegularSeason20242025!$D$3:$D$1315, X$1)+SUMIFS(DataRegularSeason20242025!$AB$3:$AB$1315,DataRegularSeason20242025!$B$3:$B$1315, "&lt;=" &amp; $A70, DataRegularSeason20242025!$E$3:$E$1315, X$1)</f>
        <v>13</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20</v>
      </c>
      <c r="AC70" s="2">
        <f>SUMIFS(DataRegularSeason20242025!$AA$3:$AA$1315,DataRegularSeason20242025!$B$3:$B$1315, "&lt;=" &amp; $A70, DataRegularSeason20242025!$D$3:$D$1315, AC$1)+SUMIFS(DataRegularSeason20242025!$AB$3:$AB$1315,DataRegularSeason20242025!$B$3:$B$1315, "&lt;=" &amp; $A70, DataRegularSeason20242025!$E$3:$E$1315, AC$1)</f>
        <v>15</v>
      </c>
      <c r="AD70" s="2">
        <f>SUMIFS(DataRegularSeason20242025!$AA$3:$AA$1315,DataRegularSeason20242025!$B$3:$B$1315, "&lt;=" &amp; $A70, DataRegularSeason20242025!$D$3:$D$1315, AD$1)+SUMIFS(DataRegularSeason20242025!$AB$3:$AB$1315,DataRegularSeason20242025!$B$3:$B$1315, "&lt;=" &amp; $A70, DataRegularSeason20242025!$E$3:$E$1315, AD$1)</f>
        <v>17</v>
      </c>
      <c r="AE70" s="2">
        <f>SUMIFS(DataRegularSeason20242025!$AA$3:$AA$1315,DataRegularSeason20242025!$B$3:$B$1315, "&lt;=" &amp; $A70, DataRegularSeason20242025!$D$3:$D$1315, AE$1)+SUMIFS(DataRegularSeason20242025!$AB$3:$AB$1315,DataRegularSeason20242025!$B$3:$B$1315, "&lt;=" &amp; $A70, DataRegularSeason20242025!$E$3:$E$1315, AE$1)</f>
        <v>20</v>
      </c>
      <c r="AF70" s="2">
        <f>SUMIFS(DataRegularSeason20242025!$AA$3:$AA$1315,DataRegularSeason20242025!$B$3:$B$1315, "&lt;=" &amp; $A70, DataRegularSeason20242025!$D$3:$D$1315, AF$1)+SUMIFS(DataRegularSeason20242025!$AB$3:$AB$1315,DataRegularSeason20242025!$B$3:$B$1315, "&lt;=" &amp; $A70, DataRegularSeason20242025!$E$3:$E$1315, AF$1)</f>
        <v>28</v>
      </c>
      <c r="AG70" s="2">
        <f>SUMIFS(DataRegularSeason20242025!$AA$3:$AA$1315,DataRegularSeason20242025!$B$3:$B$1315, "&lt;=" &amp; $A70, DataRegularSeason20242025!$D$3:$D$1315, AG$1)+SUMIFS(DataRegularSeason20242025!$AB$3:$AB$1315,DataRegularSeason20242025!$B$3:$B$1315, "&lt;=" &amp; $A70, DataRegularSeason20242025!$E$3:$E$1315, AG$1)</f>
        <v>20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16</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16</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15</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23</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22</v>
      </c>
      <c r="R71" s="2">
        <f>SUMIFS(DataRegularSeason20242025!$AA$3:$AA$1315,DataRegularSeason20242025!$B$3:$B$1315, "&lt;=" &amp; $A71, DataRegularSeason20242025!$D$3:$D$1315, R$1)+SUMIFS(DataRegularSeason20242025!$AB$3:$AB$1315,DataRegularSeason20242025!$B$3:$B$1315, "&lt;=" &amp; $A71, DataRegularSeason20242025!$E$3:$E$1315, R$1)</f>
        <v>12</v>
      </c>
      <c r="S71" s="2">
        <f>SUMIFS(DataRegularSeason20242025!$AA$3:$AA$1315,DataRegularSeason20242025!$B$3:$B$1315, "&lt;=" &amp; $A71, DataRegularSeason20242025!$D$3:$D$1315, S$1)+SUMIFS(DataRegularSeason20242025!$AB$3:$AB$1315,DataRegularSeason20242025!$B$3:$B$1315, "&lt;=" &amp; $A71, DataRegularSeason20242025!$E$3:$E$1315, S$1)</f>
        <v>15</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14</v>
      </c>
      <c r="V71" s="2">
        <f>SUMIFS(DataRegularSeason20242025!$AA$3:$AA$1315,DataRegularSeason20242025!$B$3:$B$1315, "&lt;=" &amp; $A71, DataRegularSeason20242025!$D$3:$D$1315, V$1)+SUMIFS(DataRegularSeason20242025!$AB$3:$AB$1315,DataRegularSeason20242025!$B$3:$B$1315, "&lt;=" &amp; $A71, DataRegularSeason20242025!$E$3:$E$1315, V$1)</f>
        <v>14</v>
      </c>
      <c r="W71" s="2">
        <f>SUMIFS(DataRegularSeason20242025!$AA$3:$AA$1315,DataRegularSeason20242025!$B$3:$B$1315, "&lt;=" &amp; $A71, DataRegularSeason20242025!$D$3:$D$1315, W$1)+SUMIFS(DataRegularSeason20242025!$AB$3:$AB$1315,DataRegularSeason20242025!$B$3:$B$1315, "&lt;=" &amp; $A71, DataRegularSeason20242025!$E$3:$E$1315, W$1)</f>
        <v>14</v>
      </c>
      <c r="X71" s="2">
        <f>SUMIFS(DataRegularSeason20242025!$AA$3:$AA$1315,DataRegularSeason20242025!$B$3:$B$1315, "&lt;=" &amp; $A71, DataRegularSeason20242025!$D$3:$D$1315, X$1)+SUMIFS(DataRegularSeason20242025!$AB$3:$AB$1315,DataRegularSeason20242025!$B$3:$B$1315, "&lt;=" &amp; $A71, DataRegularSeason20242025!$E$3:$E$1315, X$1)</f>
        <v>13</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20</v>
      </c>
      <c r="AC71" s="2">
        <f>SUMIFS(DataRegularSeason20242025!$AA$3:$AA$1315,DataRegularSeason20242025!$B$3:$B$1315, "&lt;=" &amp; $A71, DataRegularSeason20242025!$D$3:$D$1315, AC$1)+SUMIFS(DataRegularSeason20242025!$AB$3:$AB$1315,DataRegularSeason20242025!$B$3:$B$1315, "&lt;=" &amp; $A71, DataRegularSeason20242025!$E$3:$E$1315, AC$1)</f>
        <v>15</v>
      </c>
      <c r="AD71" s="2">
        <f>SUMIFS(DataRegularSeason20242025!$AA$3:$AA$1315,DataRegularSeason20242025!$B$3:$B$1315, "&lt;=" &amp; $A71, DataRegularSeason20242025!$D$3:$D$1315, AD$1)+SUMIFS(DataRegularSeason20242025!$AB$3:$AB$1315,DataRegularSeason20242025!$B$3:$B$1315, "&lt;=" &amp; $A71, DataRegularSeason20242025!$E$3:$E$1315, AD$1)</f>
        <v>17</v>
      </c>
      <c r="AE71" s="2">
        <f>SUMIFS(DataRegularSeason20242025!$AA$3:$AA$1315,DataRegularSeason20242025!$B$3:$B$1315, "&lt;=" &amp; $A71, DataRegularSeason20242025!$D$3:$D$1315, AE$1)+SUMIFS(DataRegularSeason20242025!$AB$3:$AB$1315,DataRegularSeason20242025!$B$3:$B$1315, "&lt;=" &amp; $A71, DataRegularSeason20242025!$E$3:$E$1315, AE$1)</f>
        <v>20</v>
      </c>
      <c r="AF71" s="2">
        <f>SUMIFS(DataRegularSeason20242025!$AA$3:$AA$1315,DataRegularSeason20242025!$B$3:$B$1315, "&lt;=" &amp; $A71, DataRegularSeason20242025!$D$3:$D$1315, AF$1)+SUMIFS(DataRegularSeason20242025!$AB$3:$AB$1315,DataRegularSeason20242025!$B$3:$B$1315, "&lt;=" &amp; $A71, DataRegularSeason20242025!$E$3:$E$1315, AF$1)</f>
        <v>28</v>
      </c>
      <c r="AG71" s="2">
        <f>SUMIFS(DataRegularSeason20242025!$AA$3:$AA$1315,DataRegularSeason20242025!$B$3:$B$1315, "&lt;=" &amp; $A71, DataRegularSeason20242025!$D$3:$D$1315, AG$1)+SUMIFS(DataRegularSeason20242025!$AB$3:$AB$1315,DataRegularSeason20242025!$B$3:$B$1315, "&lt;=" &amp; $A71, DataRegularSeason20242025!$E$3:$E$1315, AG$1)</f>
        <v>20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16</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16</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15</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23</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22</v>
      </c>
      <c r="R72" s="2">
        <f>SUMIFS(DataRegularSeason20242025!$AA$3:$AA$1315,DataRegularSeason20242025!$B$3:$B$1315, "&lt;=" &amp; $A72, DataRegularSeason20242025!$D$3:$D$1315, R$1)+SUMIFS(DataRegularSeason20242025!$AB$3:$AB$1315,DataRegularSeason20242025!$B$3:$B$1315, "&lt;=" &amp; $A72, DataRegularSeason20242025!$E$3:$E$1315, R$1)</f>
        <v>12</v>
      </c>
      <c r="S72" s="2">
        <f>SUMIFS(DataRegularSeason20242025!$AA$3:$AA$1315,DataRegularSeason20242025!$B$3:$B$1315, "&lt;=" &amp; $A72, DataRegularSeason20242025!$D$3:$D$1315, S$1)+SUMIFS(DataRegularSeason20242025!$AB$3:$AB$1315,DataRegularSeason20242025!$B$3:$B$1315, "&lt;=" &amp; $A72, DataRegularSeason20242025!$E$3:$E$1315, S$1)</f>
        <v>15</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14</v>
      </c>
      <c r="V72" s="2">
        <f>SUMIFS(DataRegularSeason20242025!$AA$3:$AA$1315,DataRegularSeason20242025!$B$3:$B$1315, "&lt;=" &amp; $A72, DataRegularSeason20242025!$D$3:$D$1315, V$1)+SUMIFS(DataRegularSeason20242025!$AB$3:$AB$1315,DataRegularSeason20242025!$B$3:$B$1315, "&lt;=" &amp; $A72, DataRegularSeason20242025!$E$3:$E$1315, V$1)</f>
        <v>14</v>
      </c>
      <c r="W72" s="2">
        <f>SUMIFS(DataRegularSeason20242025!$AA$3:$AA$1315,DataRegularSeason20242025!$B$3:$B$1315, "&lt;=" &amp; $A72, DataRegularSeason20242025!$D$3:$D$1315, W$1)+SUMIFS(DataRegularSeason20242025!$AB$3:$AB$1315,DataRegularSeason20242025!$B$3:$B$1315, "&lt;=" &amp; $A72, DataRegularSeason20242025!$E$3:$E$1315, W$1)</f>
        <v>14</v>
      </c>
      <c r="X72" s="2">
        <f>SUMIFS(DataRegularSeason20242025!$AA$3:$AA$1315,DataRegularSeason20242025!$B$3:$B$1315, "&lt;=" &amp; $A72, DataRegularSeason20242025!$D$3:$D$1315, X$1)+SUMIFS(DataRegularSeason20242025!$AB$3:$AB$1315,DataRegularSeason20242025!$B$3:$B$1315, "&lt;=" &amp; $A72, DataRegularSeason20242025!$E$3:$E$1315, X$1)</f>
        <v>13</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20</v>
      </c>
      <c r="AC72" s="2">
        <f>SUMIFS(DataRegularSeason20242025!$AA$3:$AA$1315,DataRegularSeason20242025!$B$3:$B$1315, "&lt;=" &amp; $A72, DataRegularSeason20242025!$D$3:$D$1315, AC$1)+SUMIFS(DataRegularSeason20242025!$AB$3:$AB$1315,DataRegularSeason20242025!$B$3:$B$1315, "&lt;=" &amp; $A72, DataRegularSeason20242025!$E$3:$E$1315, AC$1)</f>
        <v>15</v>
      </c>
      <c r="AD72" s="2">
        <f>SUMIFS(DataRegularSeason20242025!$AA$3:$AA$1315,DataRegularSeason20242025!$B$3:$B$1315, "&lt;=" &amp; $A72, DataRegularSeason20242025!$D$3:$D$1315, AD$1)+SUMIFS(DataRegularSeason20242025!$AB$3:$AB$1315,DataRegularSeason20242025!$B$3:$B$1315, "&lt;=" &amp; $A72, DataRegularSeason20242025!$E$3:$E$1315, AD$1)</f>
        <v>17</v>
      </c>
      <c r="AE72" s="2">
        <f>SUMIFS(DataRegularSeason20242025!$AA$3:$AA$1315,DataRegularSeason20242025!$B$3:$B$1315, "&lt;=" &amp; $A72, DataRegularSeason20242025!$D$3:$D$1315, AE$1)+SUMIFS(DataRegularSeason20242025!$AB$3:$AB$1315,DataRegularSeason20242025!$B$3:$B$1315, "&lt;=" &amp; $A72, DataRegularSeason20242025!$E$3:$E$1315, AE$1)</f>
        <v>20</v>
      </c>
      <c r="AF72" s="2">
        <f>SUMIFS(DataRegularSeason20242025!$AA$3:$AA$1315,DataRegularSeason20242025!$B$3:$B$1315, "&lt;=" &amp; $A72, DataRegularSeason20242025!$D$3:$D$1315, AF$1)+SUMIFS(DataRegularSeason20242025!$AB$3:$AB$1315,DataRegularSeason20242025!$B$3:$B$1315, "&lt;=" &amp; $A72, DataRegularSeason20242025!$E$3:$E$1315, AF$1)</f>
        <v>28</v>
      </c>
      <c r="AG72" s="2">
        <f>SUMIFS(DataRegularSeason20242025!$AA$3:$AA$1315,DataRegularSeason20242025!$B$3:$B$1315, "&lt;=" &amp; $A72, DataRegularSeason20242025!$D$3:$D$1315, AG$1)+SUMIFS(DataRegularSeason20242025!$AB$3:$AB$1315,DataRegularSeason20242025!$B$3:$B$1315, "&lt;=" &amp; $A72, DataRegularSeason20242025!$E$3:$E$1315, AG$1)</f>
        <v>20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16</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16</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15</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23</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22</v>
      </c>
      <c r="R73" s="2">
        <f>SUMIFS(DataRegularSeason20242025!$AA$3:$AA$1315,DataRegularSeason20242025!$B$3:$B$1315, "&lt;=" &amp; $A73, DataRegularSeason20242025!$D$3:$D$1315, R$1)+SUMIFS(DataRegularSeason20242025!$AB$3:$AB$1315,DataRegularSeason20242025!$B$3:$B$1315, "&lt;=" &amp; $A73, DataRegularSeason20242025!$E$3:$E$1315, R$1)</f>
        <v>12</v>
      </c>
      <c r="S73" s="2">
        <f>SUMIFS(DataRegularSeason20242025!$AA$3:$AA$1315,DataRegularSeason20242025!$B$3:$B$1315, "&lt;=" &amp; $A73, DataRegularSeason20242025!$D$3:$D$1315, S$1)+SUMIFS(DataRegularSeason20242025!$AB$3:$AB$1315,DataRegularSeason20242025!$B$3:$B$1315, "&lt;=" &amp; $A73, DataRegularSeason20242025!$E$3:$E$1315, S$1)</f>
        <v>15</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14</v>
      </c>
      <c r="V73" s="2">
        <f>SUMIFS(DataRegularSeason20242025!$AA$3:$AA$1315,DataRegularSeason20242025!$B$3:$B$1315, "&lt;=" &amp; $A73, DataRegularSeason20242025!$D$3:$D$1315, V$1)+SUMIFS(DataRegularSeason20242025!$AB$3:$AB$1315,DataRegularSeason20242025!$B$3:$B$1315, "&lt;=" &amp; $A73, DataRegularSeason20242025!$E$3:$E$1315, V$1)</f>
        <v>14</v>
      </c>
      <c r="W73" s="2">
        <f>SUMIFS(DataRegularSeason20242025!$AA$3:$AA$1315,DataRegularSeason20242025!$B$3:$B$1315, "&lt;=" &amp; $A73, DataRegularSeason20242025!$D$3:$D$1315, W$1)+SUMIFS(DataRegularSeason20242025!$AB$3:$AB$1315,DataRegularSeason20242025!$B$3:$B$1315, "&lt;=" &amp; $A73, DataRegularSeason20242025!$E$3:$E$1315, W$1)</f>
        <v>14</v>
      </c>
      <c r="X73" s="2">
        <f>SUMIFS(DataRegularSeason20242025!$AA$3:$AA$1315,DataRegularSeason20242025!$B$3:$B$1315, "&lt;=" &amp; $A73, DataRegularSeason20242025!$D$3:$D$1315, X$1)+SUMIFS(DataRegularSeason20242025!$AB$3:$AB$1315,DataRegularSeason20242025!$B$3:$B$1315, "&lt;=" &amp; $A73, DataRegularSeason20242025!$E$3:$E$1315, X$1)</f>
        <v>13</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20</v>
      </c>
      <c r="AC73" s="2">
        <f>SUMIFS(DataRegularSeason20242025!$AA$3:$AA$1315,DataRegularSeason20242025!$B$3:$B$1315, "&lt;=" &amp; $A73, DataRegularSeason20242025!$D$3:$D$1315, AC$1)+SUMIFS(DataRegularSeason20242025!$AB$3:$AB$1315,DataRegularSeason20242025!$B$3:$B$1315, "&lt;=" &amp; $A73, DataRegularSeason20242025!$E$3:$E$1315, AC$1)</f>
        <v>15</v>
      </c>
      <c r="AD73" s="2">
        <f>SUMIFS(DataRegularSeason20242025!$AA$3:$AA$1315,DataRegularSeason20242025!$B$3:$B$1315, "&lt;=" &amp; $A73, DataRegularSeason20242025!$D$3:$D$1315, AD$1)+SUMIFS(DataRegularSeason20242025!$AB$3:$AB$1315,DataRegularSeason20242025!$B$3:$B$1315, "&lt;=" &amp; $A73, DataRegularSeason20242025!$E$3:$E$1315, AD$1)</f>
        <v>17</v>
      </c>
      <c r="AE73" s="2">
        <f>SUMIFS(DataRegularSeason20242025!$AA$3:$AA$1315,DataRegularSeason20242025!$B$3:$B$1315, "&lt;=" &amp; $A73, DataRegularSeason20242025!$D$3:$D$1315, AE$1)+SUMIFS(DataRegularSeason20242025!$AB$3:$AB$1315,DataRegularSeason20242025!$B$3:$B$1315, "&lt;=" &amp; $A73, DataRegularSeason20242025!$E$3:$E$1315, AE$1)</f>
        <v>20</v>
      </c>
      <c r="AF73" s="2">
        <f>SUMIFS(DataRegularSeason20242025!$AA$3:$AA$1315,DataRegularSeason20242025!$B$3:$B$1315, "&lt;=" &amp; $A73, DataRegularSeason20242025!$D$3:$D$1315, AF$1)+SUMIFS(DataRegularSeason20242025!$AB$3:$AB$1315,DataRegularSeason20242025!$B$3:$B$1315, "&lt;=" &amp; $A73, DataRegularSeason20242025!$E$3:$E$1315, AF$1)</f>
        <v>28</v>
      </c>
      <c r="AG73" s="2">
        <f>SUMIFS(DataRegularSeason20242025!$AA$3:$AA$1315,DataRegularSeason20242025!$B$3:$B$1315, "&lt;=" &amp; $A73, DataRegularSeason20242025!$D$3:$D$1315, AG$1)+SUMIFS(DataRegularSeason20242025!$AB$3:$AB$1315,DataRegularSeason20242025!$B$3:$B$1315, "&lt;=" &amp; $A73, DataRegularSeason20242025!$E$3:$E$1315, AG$1)</f>
        <v>20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16</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16</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15</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23</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22</v>
      </c>
      <c r="R74" s="2">
        <f>SUMIFS(DataRegularSeason20242025!$AA$3:$AA$1315,DataRegularSeason20242025!$B$3:$B$1315, "&lt;=" &amp; $A74, DataRegularSeason20242025!$D$3:$D$1315, R$1)+SUMIFS(DataRegularSeason20242025!$AB$3:$AB$1315,DataRegularSeason20242025!$B$3:$B$1315, "&lt;=" &amp; $A74, DataRegularSeason20242025!$E$3:$E$1315, R$1)</f>
        <v>12</v>
      </c>
      <c r="S74" s="2">
        <f>SUMIFS(DataRegularSeason20242025!$AA$3:$AA$1315,DataRegularSeason20242025!$B$3:$B$1315, "&lt;=" &amp; $A74, DataRegularSeason20242025!$D$3:$D$1315, S$1)+SUMIFS(DataRegularSeason20242025!$AB$3:$AB$1315,DataRegularSeason20242025!$B$3:$B$1315, "&lt;=" &amp; $A74, DataRegularSeason20242025!$E$3:$E$1315, S$1)</f>
        <v>15</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14</v>
      </c>
      <c r="V74" s="2">
        <f>SUMIFS(DataRegularSeason20242025!$AA$3:$AA$1315,DataRegularSeason20242025!$B$3:$B$1315, "&lt;=" &amp; $A74, DataRegularSeason20242025!$D$3:$D$1315, V$1)+SUMIFS(DataRegularSeason20242025!$AB$3:$AB$1315,DataRegularSeason20242025!$B$3:$B$1315, "&lt;=" &amp; $A74, DataRegularSeason20242025!$E$3:$E$1315, V$1)</f>
        <v>14</v>
      </c>
      <c r="W74" s="2">
        <f>SUMIFS(DataRegularSeason20242025!$AA$3:$AA$1315,DataRegularSeason20242025!$B$3:$B$1315, "&lt;=" &amp; $A74, DataRegularSeason20242025!$D$3:$D$1315, W$1)+SUMIFS(DataRegularSeason20242025!$AB$3:$AB$1315,DataRegularSeason20242025!$B$3:$B$1315, "&lt;=" &amp; $A74, DataRegularSeason20242025!$E$3:$E$1315, W$1)</f>
        <v>14</v>
      </c>
      <c r="X74" s="2">
        <f>SUMIFS(DataRegularSeason20242025!$AA$3:$AA$1315,DataRegularSeason20242025!$B$3:$B$1315, "&lt;=" &amp; $A74, DataRegularSeason20242025!$D$3:$D$1315, X$1)+SUMIFS(DataRegularSeason20242025!$AB$3:$AB$1315,DataRegularSeason20242025!$B$3:$B$1315, "&lt;=" &amp; $A74, DataRegularSeason20242025!$E$3:$E$1315, X$1)</f>
        <v>13</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20</v>
      </c>
      <c r="AC74" s="2">
        <f>SUMIFS(DataRegularSeason20242025!$AA$3:$AA$1315,DataRegularSeason20242025!$B$3:$B$1315, "&lt;=" &amp; $A74, DataRegularSeason20242025!$D$3:$D$1315, AC$1)+SUMIFS(DataRegularSeason20242025!$AB$3:$AB$1315,DataRegularSeason20242025!$B$3:$B$1315, "&lt;=" &amp; $A74, DataRegularSeason20242025!$E$3:$E$1315, AC$1)</f>
        <v>15</v>
      </c>
      <c r="AD74" s="2">
        <f>SUMIFS(DataRegularSeason20242025!$AA$3:$AA$1315,DataRegularSeason20242025!$B$3:$B$1315, "&lt;=" &amp; $A74, DataRegularSeason20242025!$D$3:$D$1315, AD$1)+SUMIFS(DataRegularSeason20242025!$AB$3:$AB$1315,DataRegularSeason20242025!$B$3:$B$1315, "&lt;=" &amp; $A74, DataRegularSeason20242025!$E$3:$E$1315, AD$1)</f>
        <v>17</v>
      </c>
      <c r="AE74" s="2">
        <f>SUMIFS(DataRegularSeason20242025!$AA$3:$AA$1315,DataRegularSeason20242025!$B$3:$B$1315, "&lt;=" &amp; $A74, DataRegularSeason20242025!$D$3:$D$1315, AE$1)+SUMIFS(DataRegularSeason20242025!$AB$3:$AB$1315,DataRegularSeason20242025!$B$3:$B$1315, "&lt;=" &amp; $A74, DataRegularSeason20242025!$E$3:$E$1315, AE$1)</f>
        <v>20</v>
      </c>
      <c r="AF74" s="2">
        <f>SUMIFS(DataRegularSeason20242025!$AA$3:$AA$1315,DataRegularSeason20242025!$B$3:$B$1315, "&lt;=" &amp; $A74, DataRegularSeason20242025!$D$3:$D$1315, AF$1)+SUMIFS(DataRegularSeason20242025!$AB$3:$AB$1315,DataRegularSeason20242025!$B$3:$B$1315, "&lt;=" &amp; $A74, DataRegularSeason20242025!$E$3:$E$1315, AF$1)</f>
        <v>28</v>
      </c>
      <c r="AG74" s="2">
        <f>SUMIFS(DataRegularSeason20242025!$AA$3:$AA$1315,DataRegularSeason20242025!$B$3:$B$1315, "&lt;=" &amp; $A74, DataRegularSeason20242025!$D$3:$D$1315, AG$1)+SUMIFS(DataRegularSeason20242025!$AB$3:$AB$1315,DataRegularSeason20242025!$B$3:$B$1315, "&lt;=" &amp; $A74, DataRegularSeason20242025!$E$3:$E$1315, AG$1)</f>
        <v>20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16</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16</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15</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23</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22</v>
      </c>
      <c r="R75" s="2">
        <f>SUMIFS(DataRegularSeason20242025!$AA$3:$AA$1315,DataRegularSeason20242025!$B$3:$B$1315, "&lt;=" &amp; $A75, DataRegularSeason20242025!$D$3:$D$1315, R$1)+SUMIFS(DataRegularSeason20242025!$AB$3:$AB$1315,DataRegularSeason20242025!$B$3:$B$1315, "&lt;=" &amp; $A75, DataRegularSeason20242025!$E$3:$E$1315, R$1)</f>
        <v>12</v>
      </c>
      <c r="S75" s="2">
        <f>SUMIFS(DataRegularSeason20242025!$AA$3:$AA$1315,DataRegularSeason20242025!$B$3:$B$1315, "&lt;=" &amp; $A75, DataRegularSeason20242025!$D$3:$D$1315, S$1)+SUMIFS(DataRegularSeason20242025!$AB$3:$AB$1315,DataRegularSeason20242025!$B$3:$B$1315, "&lt;=" &amp; $A75, DataRegularSeason20242025!$E$3:$E$1315, S$1)</f>
        <v>15</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14</v>
      </c>
      <c r="V75" s="2">
        <f>SUMIFS(DataRegularSeason20242025!$AA$3:$AA$1315,DataRegularSeason20242025!$B$3:$B$1315, "&lt;=" &amp; $A75, DataRegularSeason20242025!$D$3:$D$1315, V$1)+SUMIFS(DataRegularSeason20242025!$AB$3:$AB$1315,DataRegularSeason20242025!$B$3:$B$1315, "&lt;=" &amp; $A75, DataRegularSeason20242025!$E$3:$E$1315, V$1)</f>
        <v>14</v>
      </c>
      <c r="W75" s="2">
        <f>SUMIFS(DataRegularSeason20242025!$AA$3:$AA$1315,DataRegularSeason20242025!$B$3:$B$1315, "&lt;=" &amp; $A75, DataRegularSeason20242025!$D$3:$D$1315, W$1)+SUMIFS(DataRegularSeason20242025!$AB$3:$AB$1315,DataRegularSeason20242025!$B$3:$B$1315, "&lt;=" &amp; $A75, DataRegularSeason20242025!$E$3:$E$1315, W$1)</f>
        <v>14</v>
      </c>
      <c r="X75" s="2">
        <f>SUMIFS(DataRegularSeason20242025!$AA$3:$AA$1315,DataRegularSeason20242025!$B$3:$B$1315, "&lt;=" &amp; $A75, DataRegularSeason20242025!$D$3:$D$1315, X$1)+SUMIFS(DataRegularSeason20242025!$AB$3:$AB$1315,DataRegularSeason20242025!$B$3:$B$1315, "&lt;=" &amp; $A75, DataRegularSeason20242025!$E$3:$E$1315, X$1)</f>
        <v>13</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20</v>
      </c>
      <c r="AC75" s="2">
        <f>SUMIFS(DataRegularSeason20242025!$AA$3:$AA$1315,DataRegularSeason20242025!$B$3:$B$1315, "&lt;=" &amp; $A75, DataRegularSeason20242025!$D$3:$D$1315, AC$1)+SUMIFS(DataRegularSeason20242025!$AB$3:$AB$1315,DataRegularSeason20242025!$B$3:$B$1315, "&lt;=" &amp; $A75, DataRegularSeason20242025!$E$3:$E$1315, AC$1)</f>
        <v>15</v>
      </c>
      <c r="AD75" s="2">
        <f>SUMIFS(DataRegularSeason20242025!$AA$3:$AA$1315,DataRegularSeason20242025!$B$3:$B$1315, "&lt;=" &amp; $A75, DataRegularSeason20242025!$D$3:$D$1315, AD$1)+SUMIFS(DataRegularSeason20242025!$AB$3:$AB$1315,DataRegularSeason20242025!$B$3:$B$1315, "&lt;=" &amp; $A75, DataRegularSeason20242025!$E$3:$E$1315, AD$1)</f>
        <v>17</v>
      </c>
      <c r="AE75" s="2">
        <f>SUMIFS(DataRegularSeason20242025!$AA$3:$AA$1315,DataRegularSeason20242025!$B$3:$B$1315, "&lt;=" &amp; $A75, DataRegularSeason20242025!$D$3:$D$1315, AE$1)+SUMIFS(DataRegularSeason20242025!$AB$3:$AB$1315,DataRegularSeason20242025!$B$3:$B$1315, "&lt;=" &amp; $A75, DataRegularSeason20242025!$E$3:$E$1315, AE$1)</f>
        <v>20</v>
      </c>
      <c r="AF75" s="2">
        <f>SUMIFS(DataRegularSeason20242025!$AA$3:$AA$1315,DataRegularSeason20242025!$B$3:$B$1315, "&lt;=" &amp; $A75, DataRegularSeason20242025!$D$3:$D$1315, AF$1)+SUMIFS(DataRegularSeason20242025!$AB$3:$AB$1315,DataRegularSeason20242025!$B$3:$B$1315, "&lt;=" &amp; $A75, DataRegularSeason20242025!$E$3:$E$1315, AF$1)</f>
        <v>28</v>
      </c>
      <c r="AG75" s="2">
        <f>SUMIFS(DataRegularSeason20242025!$AA$3:$AA$1315,DataRegularSeason20242025!$B$3:$B$1315, "&lt;=" &amp; $A75, DataRegularSeason20242025!$D$3:$D$1315, AG$1)+SUMIFS(DataRegularSeason20242025!$AB$3:$AB$1315,DataRegularSeason20242025!$B$3:$B$1315, "&lt;=" &amp; $A75, DataRegularSeason20242025!$E$3:$E$1315, AG$1)</f>
        <v>20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16</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16</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15</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23</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22</v>
      </c>
      <c r="R76" s="2">
        <f>SUMIFS(DataRegularSeason20242025!$AA$3:$AA$1315,DataRegularSeason20242025!$B$3:$B$1315, "&lt;=" &amp; $A76, DataRegularSeason20242025!$D$3:$D$1315, R$1)+SUMIFS(DataRegularSeason20242025!$AB$3:$AB$1315,DataRegularSeason20242025!$B$3:$B$1315, "&lt;=" &amp; $A76, DataRegularSeason20242025!$E$3:$E$1315, R$1)</f>
        <v>12</v>
      </c>
      <c r="S76" s="2">
        <f>SUMIFS(DataRegularSeason20242025!$AA$3:$AA$1315,DataRegularSeason20242025!$B$3:$B$1315, "&lt;=" &amp; $A76, DataRegularSeason20242025!$D$3:$D$1315, S$1)+SUMIFS(DataRegularSeason20242025!$AB$3:$AB$1315,DataRegularSeason20242025!$B$3:$B$1315, "&lt;=" &amp; $A76, DataRegularSeason20242025!$E$3:$E$1315, S$1)</f>
        <v>15</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14</v>
      </c>
      <c r="V76" s="2">
        <f>SUMIFS(DataRegularSeason20242025!$AA$3:$AA$1315,DataRegularSeason20242025!$B$3:$B$1315, "&lt;=" &amp; $A76, DataRegularSeason20242025!$D$3:$D$1315, V$1)+SUMIFS(DataRegularSeason20242025!$AB$3:$AB$1315,DataRegularSeason20242025!$B$3:$B$1315, "&lt;=" &amp; $A76, DataRegularSeason20242025!$E$3:$E$1315, V$1)</f>
        <v>14</v>
      </c>
      <c r="W76" s="2">
        <f>SUMIFS(DataRegularSeason20242025!$AA$3:$AA$1315,DataRegularSeason20242025!$B$3:$B$1315, "&lt;=" &amp; $A76, DataRegularSeason20242025!$D$3:$D$1315, W$1)+SUMIFS(DataRegularSeason20242025!$AB$3:$AB$1315,DataRegularSeason20242025!$B$3:$B$1315, "&lt;=" &amp; $A76, DataRegularSeason20242025!$E$3:$E$1315, W$1)</f>
        <v>14</v>
      </c>
      <c r="X76" s="2">
        <f>SUMIFS(DataRegularSeason20242025!$AA$3:$AA$1315,DataRegularSeason20242025!$B$3:$B$1315, "&lt;=" &amp; $A76, DataRegularSeason20242025!$D$3:$D$1315, X$1)+SUMIFS(DataRegularSeason20242025!$AB$3:$AB$1315,DataRegularSeason20242025!$B$3:$B$1315, "&lt;=" &amp; $A76, DataRegularSeason20242025!$E$3:$E$1315, X$1)</f>
        <v>13</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20</v>
      </c>
      <c r="AC76" s="2">
        <f>SUMIFS(DataRegularSeason20242025!$AA$3:$AA$1315,DataRegularSeason20242025!$B$3:$B$1315, "&lt;=" &amp; $A76, DataRegularSeason20242025!$D$3:$D$1315, AC$1)+SUMIFS(DataRegularSeason20242025!$AB$3:$AB$1315,DataRegularSeason20242025!$B$3:$B$1315, "&lt;=" &amp; $A76, DataRegularSeason20242025!$E$3:$E$1315, AC$1)</f>
        <v>15</v>
      </c>
      <c r="AD76" s="2">
        <f>SUMIFS(DataRegularSeason20242025!$AA$3:$AA$1315,DataRegularSeason20242025!$B$3:$B$1315, "&lt;=" &amp; $A76, DataRegularSeason20242025!$D$3:$D$1315, AD$1)+SUMIFS(DataRegularSeason20242025!$AB$3:$AB$1315,DataRegularSeason20242025!$B$3:$B$1315, "&lt;=" &amp; $A76, DataRegularSeason20242025!$E$3:$E$1315, AD$1)</f>
        <v>17</v>
      </c>
      <c r="AE76" s="2">
        <f>SUMIFS(DataRegularSeason20242025!$AA$3:$AA$1315,DataRegularSeason20242025!$B$3:$B$1315, "&lt;=" &amp; $A76, DataRegularSeason20242025!$D$3:$D$1315, AE$1)+SUMIFS(DataRegularSeason20242025!$AB$3:$AB$1315,DataRegularSeason20242025!$B$3:$B$1315, "&lt;=" &amp; $A76, DataRegularSeason20242025!$E$3:$E$1315, AE$1)</f>
        <v>20</v>
      </c>
      <c r="AF76" s="2">
        <f>SUMIFS(DataRegularSeason20242025!$AA$3:$AA$1315,DataRegularSeason20242025!$B$3:$B$1315, "&lt;=" &amp; $A76, DataRegularSeason20242025!$D$3:$D$1315, AF$1)+SUMIFS(DataRegularSeason20242025!$AB$3:$AB$1315,DataRegularSeason20242025!$B$3:$B$1315, "&lt;=" &amp; $A76, DataRegularSeason20242025!$E$3:$E$1315, AF$1)</f>
        <v>28</v>
      </c>
      <c r="AG76" s="2">
        <f>SUMIFS(DataRegularSeason20242025!$AA$3:$AA$1315,DataRegularSeason20242025!$B$3:$B$1315, "&lt;=" &amp; $A76, DataRegularSeason20242025!$D$3:$D$1315, AG$1)+SUMIFS(DataRegularSeason20242025!$AB$3:$AB$1315,DataRegularSeason20242025!$B$3:$B$1315, "&lt;=" &amp; $A76, DataRegularSeason20242025!$E$3:$E$1315, AG$1)</f>
        <v>20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16</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16</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15</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23</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22</v>
      </c>
      <c r="R77" s="2">
        <f>SUMIFS(DataRegularSeason20242025!$AA$3:$AA$1315,DataRegularSeason20242025!$B$3:$B$1315, "&lt;=" &amp; $A77, DataRegularSeason20242025!$D$3:$D$1315, R$1)+SUMIFS(DataRegularSeason20242025!$AB$3:$AB$1315,DataRegularSeason20242025!$B$3:$B$1315, "&lt;=" &amp; $A77, DataRegularSeason20242025!$E$3:$E$1315, R$1)</f>
        <v>12</v>
      </c>
      <c r="S77" s="2">
        <f>SUMIFS(DataRegularSeason20242025!$AA$3:$AA$1315,DataRegularSeason20242025!$B$3:$B$1315, "&lt;=" &amp; $A77, DataRegularSeason20242025!$D$3:$D$1315, S$1)+SUMIFS(DataRegularSeason20242025!$AB$3:$AB$1315,DataRegularSeason20242025!$B$3:$B$1315, "&lt;=" &amp; $A77, DataRegularSeason20242025!$E$3:$E$1315, S$1)</f>
        <v>15</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14</v>
      </c>
      <c r="V77" s="2">
        <f>SUMIFS(DataRegularSeason20242025!$AA$3:$AA$1315,DataRegularSeason20242025!$B$3:$B$1315, "&lt;=" &amp; $A77, DataRegularSeason20242025!$D$3:$D$1315, V$1)+SUMIFS(DataRegularSeason20242025!$AB$3:$AB$1315,DataRegularSeason20242025!$B$3:$B$1315, "&lt;=" &amp; $A77, DataRegularSeason20242025!$E$3:$E$1315, V$1)</f>
        <v>14</v>
      </c>
      <c r="W77" s="2">
        <f>SUMIFS(DataRegularSeason20242025!$AA$3:$AA$1315,DataRegularSeason20242025!$B$3:$B$1315, "&lt;=" &amp; $A77, DataRegularSeason20242025!$D$3:$D$1315, W$1)+SUMIFS(DataRegularSeason20242025!$AB$3:$AB$1315,DataRegularSeason20242025!$B$3:$B$1315, "&lt;=" &amp; $A77, DataRegularSeason20242025!$E$3:$E$1315, W$1)</f>
        <v>14</v>
      </c>
      <c r="X77" s="2">
        <f>SUMIFS(DataRegularSeason20242025!$AA$3:$AA$1315,DataRegularSeason20242025!$B$3:$B$1315, "&lt;=" &amp; $A77, DataRegularSeason20242025!$D$3:$D$1315, X$1)+SUMIFS(DataRegularSeason20242025!$AB$3:$AB$1315,DataRegularSeason20242025!$B$3:$B$1315, "&lt;=" &amp; $A77, DataRegularSeason20242025!$E$3:$E$1315, X$1)</f>
        <v>13</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20</v>
      </c>
      <c r="AC77" s="2">
        <f>SUMIFS(DataRegularSeason20242025!$AA$3:$AA$1315,DataRegularSeason20242025!$B$3:$B$1315, "&lt;=" &amp; $A77, DataRegularSeason20242025!$D$3:$D$1315, AC$1)+SUMIFS(DataRegularSeason20242025!$AB$3:$AB$1315,DataRegularSeason20242025!$B$3:$B$1315, "&lt;=" &amp; $A77, DataRegularSeason20242025!$E$3:$E$1315, AC$1)</f>
        <v>15</v>
      </c>
      <c r="AD77" s="2">
        <f>SUMIFS(DataRegularSeason20242025!$AA$3:$AA$1315,DataRegularSeason20242025!$B$3:$B$1315, "&lt;=" &amp; $A77, DataRegularSeason20242025!$D$3:$D$1315, AD$1)+SUMIFS(DataRegularSeason20242025!$AB$3:$AB$1315,DataRegularSeason20242025!$B$3:$B$1315, "&lt;=" &amp; $A77, DataRegularSeason20242025!$E$3:$E$1315, AD$1)</f>
        <v>17</v>
      </c>
      <c r="AE77" s="2">
        <f>SUMIFS(DataRegularSeason20242025!$AA$3:$AA$1315,DataRegularSeason20242025!$B$3:$B$1315, "&lt;=" &amp; $A77, DataRegularSeason20242025!$D$3:$D$1315, AE$1)+SUMIFS(DataRegularSeason20242025!$AB$3:$AB$1315,DataRegularSeason20242025!$B$3:$B$1315, "&lt;=" &amp; $A77, DataRegularSeason20242025!$E$3:$E$1315, AE$1)</f>
        <v>20</v>
      </c>
      <c r="AF77" s="2">
        <f>SUMIFS(DataRegularSeason20242025!$AA$3:$AA$1315,DataRegularSeason20242025!$B$3:$B$1315, "&lt;=" &amp; $A77, DataRegularSeason20242025!$D$3:$D$1315, AF$1)+SUMIFS(DataRegularSeason20242025!$AB$3:$AB$1315,DataRegularSeason20242025!$B$3:$B$1315, "&lt;=" &amp; $A77, DataRegularSeason20242025!$E$3:$E$1315, AF$1)</f>
        <v>28</v>
      </c>
      <c r="AG77" s="2">
        <f>SUMIFS(DataRegularSeason20242025!$AA$3:$AA$1315,DataRegularSeason20242025!$B$3:$B$1315, "&lt;=" &amp; $A77, DataRegularSeason20242025!$D$3:$D$1315, AG$1)+SUMIFS(DataRegularSeason20242025!$AB$3:$AB$1315,DataRegularSeason20242025!$B$3:$B$1315, "&lt;=" &amp; $A77, DataRegularSeason20242025!$E$3:$E$1315, AG$1)</f>
        <v>20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16</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16</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15</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23</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22</v>
      </c>
      <c r="R78" s="2">
        <f>SUMIFS(DataRegularSeason20242025!$AA$3:$AA$1315,DataRegularSeason20242025!$B$3:$B$1315, "&lt;=" &amp; $A78, DataRegularSeason20242025!$D$3:$D$1315, R$1)+SUMIFS(DataRegularSeason20242025!$AB$3:$AB$1315,DataRegularSeason20242025!$B$3:$B$1315, "&lt;=" &amp; $A78, DataRegularSeason20242025!$E$3:$E$1315, R$1)</f>
        <v>12</v>
      </c>
      <c r="S78" s="2">
        <f>SUMIFS(DataRegularSeason20242025!$AA$3:$AA$1315,DataRegularSeason20242025!$B$3:$B$1315, "&lt;=" &amp; $A78, DataRegularSeason20242025!$D$3:$D$1315, S$1)+SUMIFS(DataRegularSeason20242025!$AB$3:$AB$1315,DataRegularSeason20242025!$B$3:$B$1315, "&lt;=" &amp; $A78, DataRegularSeason20242025!$E$3:$E$1315, S$1)</f>
        <v>15</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14</v>
      </c>
      <c r="V78" s="2">
        <f>SUMIFS(DataRegularSeason20242025!$AA$3:$AA$1315,DataRegularSeason20242025!$B$3:$B$1315, "&lt;=" &amp; $A78, DataRegularSeason20242025!$D$3:$D$1315, V$1)+SUMIFS(DataRegularSeason20242025!$AB$3:$AB$1315,DataRegularSeason20242025!$B$3:$B$1315, "&lt;=" &amp; $A78, DataRegularSeason20242025!$E$3:$E$1315, V$1)</f>
        <v>14</v>
      </c>
      <c r="W78" s="2">
        <f>SUMIFS(DataRegularSeason20242025!$AA$3:$AA$1315,DataRegularSeason20242025!$B$3:$B$1315, "&lt;=" &amp; $A78, DataRegularSeason20242025!$D$3:$D$1315, W$1)+SUMIFS(DataRegularSeason20242025!$AB$3:$AB$1315,DataRegularSeason20242025!$B$3:$B$1315, "&lt;=" &amp; $A78, DataRegularSeason20242025!$E$3:$E$1315, W$1)</f>
        <v>14</v>
      </c>
      <c r="X78" s="2">
        <f>SUMIFS(DataRegularSeason20242025!$AA$3:$AA$1315,DataRegularSeason20242025!$B$3:$B$1315, "&lt;=" &amp; $A78, DataRegularSeason20242025!$D$3:$D$1315, X$1)+SUMIFS(DataRegularSeason20242025!$AB$3:$AB$1315,DataRegularSeason20242025!$B$3:$B$1315, "&lt;=" &amp; $A78, DataRegularSeason20242025!$E$3:$E$1315, X$1)</f>
        <v>13</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20</v>
      </c>
      <c r="AC78" s="2">
        <f>SUMIFS(DataRegularSeason20242025!$AA$3:$AA$1315,DataRegularSeason20242025!$B$3:$B$1315, "&lt;=" &amp; $A78, DataRegularSeason20242025!$D$3:$D$1315, AC$1)+SUMIFS(DataRegularSeason20242025!$AB$3:$AB$1315,DataRegularSeason20242025!$B$3:$B$1315, "&lt;=" &amp; $A78, DataRegularSeason20242025!$E$3:$E$1315, AC$1)</f>
        <v>15</v>
      </c>
      <c r="AD78" s="2">
        <f>SUMIFS(DataRegularSeason20242025!$AA$3:$AA$1315,DataRegularSeason20242025!$B$3:$B$1315, "&lt;=" &amp; $A78, DataRegularSeason20242025!$D$3:$D$1315, AD$1)+SUMIFS(DataRegularSeason20242025!$AB$3:$AB$1315,DataRegularSeason20242025!$B$3:$B$1315, "&lt;=" &amp; $A78, DataRegularSeason20242025!$E$3:$E$1315, AD$1)</f>
        <v>17</v>
      </c>
      <c r="AE78" s="2">
        <f>SUMIFS(DataRegularSeason20242025!$AA$3:$AA$1315,DataRegularSeason20242025!$B$3:$B$1315, "&lt;=" &amp; $A78, DataRegularSeason20242025!$D$3:$D$1315, AE$1)+SUMIFS(DataRegularSeason20242025!$AB$3:$AB$1315,DataRegularSeason20242025!$B$3:$B$1315, "&lt;=" &amp; $A78, DataRegularSeason20242025!$E$3:$E$1315, AE$1)</f>
        <v>20</v>
      </c>
      <c r="AF78" s="2">
        <f>SUMIFS(DataRegularSeason20242025!$AA$3:$AA$1315,DataRegularSeason20242025!$B$3:$B$1315, "&lt;=" &amp; $A78, DataRegularSeason20242025!$D$3:$D$1315, AF$1)+SUMIFS(DataRegularSeason20242025!$AB$3:$AB$1315,DataRegularSeason20242025!$B$3:$B$1315, "&lt;=" &amp; $A78, DataRegularSeason20242025!$E$3:$E$1315, AF$1)</f>
        <v>28</v>
      </c>
      <c r="AG78" s="2">
        <f>SUMIFS(DataRegularSeason20242025!$AA$3:$AA$1315,DataRegularSeason20242025!$B$3:$B$1315, "&lt;=" &amp; $A78, DataRegularSeason20242025!$D$3:$D$1315, AG$1)+SUMIFS(DataRegularSeason20242025!$AB$3:$AB$1315,DataRegularSeason20242025!$B$3:$B$1315, "&lt;=" &amp; $A78, DataRegularSeason20242025!$E$3:$E$1315, AG$1)</f>
        <v>20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16</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16</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15</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23</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22</v>
      </c>
      <c r="R79" s="2">
        <f>SUMIFS(DataRegularSeason20242025!$AA$3:$AA$1315,DataRegularSeason20242025!$B$3:$B$1315, "&lt;=" &amp; $A79, DataRegularSeason20242025!$D$3:$D$1315, R$1)+SUMIFS(DataRegularSeason20242025!$AB$3:$AB$1315,DataRegularSeason20242025!$B$3:$B$1315, "&lt;=" &amp; $A79, DataRegularSeason20242025!$E$3:$E$1315, R$1)</f>
        <v>12</v>
      </c>
      <c r="S79" s="2">
        <f>SUMIFS(DataRegularSeason20242025!$AA$3:$AA$1315,DataRegularSeason20242025!$B$3:$B$1315, "&lt;=" &amp; $A79, DataRegularSeason20242025!$D$3:$D$1315, S$1)+SUMIFS(DataRegularSeason20242025!$AB$3:$AB$1315,DataRegularSeason20242025!$B$3:$B$1315, "&lt;=" &amp; $A79, DataRegularSeason20242025!$E$3:$E$1315, S$1)</f>
        <v>15</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14</v>
      </c>
      <c r="V79" s="2">
        <f>SUMIFS(DataRegularSeason20242025!$AA$3:$AA$1315,DataRegularSeason20242025!$B$3:$B$1315, "&lt;=" &amp; $A79, DataRegularSeason20242025!$D$3:$D$1315, V$1)+SUMIFS(DataRegularSeason20242025!$AB$3:$AB$1315,DataRegularSeason20242025!$B$3:$B$1315, "&lt;=" &amp; $A79, DataRegularSeason20242025!$E$3:$E$1315, V$1)</f>
        <v>14</v>
      </c>
      <c r="W79" s="2">
        <f>SUMIFS(DataRegularSeason20242025!$AA$3:$AA$1315,DataRegularSeason20242025!$B$3:$B$1315, "&lt;=" &amp; $A79, DataRegularSeason20242025!$D$3:$D$1315, W$1)+SUMIFS(DataRegularSeason20242025!$AB$3:$AB$1315,DataRegularSeason20242025!$B$3:$B$1315, "&lt;=" &amp; $A79, DataRegularSeason20242025!$E$3:$E$1315, W$1)</f>
        <v>14</v>
      </c>
      <c r="X79" s="2">
        <f>SUMIFS(DataRegularSeason20242025!$AA$3:$AA$1315,DataRegularSeason20242025!$B$3:$B$1315, "&lt;=" &amp; $A79, DataRegularSeason20242025!$D$3:$D$1315, X$1)+SUMIFS(DataRegularSeason20242025!$AB$3:$AB$1315,DataRegularSeason20242025!$B$3:$B$1315, "&lt;=" &amp; $A79, DataRegularSeason20242025!$E$3:$E$1315, X$1)</f>
        <v>13</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20</v>
      </c>
      <c r="AC79" s="2">
        <f>SUMIFS(DataRegularSeason20242025!$AA$3:$AA$1315,DataRegularSeason20242025!$B$3:$B$1315, "&lt;=" &amp; $A79, DataRegularSeason20242025!$D$3:$D$1315, AC$1)+SUMIFS(DataRegularSeason20242025!$AB$3:$AB$1315,DataRegularSeason20242025!$B$3:$B$1315, "&lt;=" &amp; $A79, DataRegularSeason20242025!$E$3:$E$1315, AC$1)</f>
        <v>15</v>
      </c>
      <c r="AD79" s="2">
        <f>SUMIFS(DataRegularSeason20242025!$AA$3:$AA$1315,DataRegularSeason20242025!$B$3:$B$1315, "&lt;=" &amp; $A79, DataRegularSeason20242025!$D$3:$D$1315, AD$1)+SUMIFS(DataRegularSeason20242025!$AB$3:$AB$1315,DataRegularSeason20242025!$B$3:$B$1315, "&lt;=" &amp; $A79, DataRegularSeason20242025!$E$3:$E$1315, AD$1)</f>
        <v>17</v>
      </c>
      <c r="AE79" s="2">
        <f>SUMIFS(DataRegularSeason20242025!$AA$3:$AA$1315,DataRegularSeason20242025!$B$3:$B$1315, "&lt;=" &amp; $A79, DataRegularSeason20242025!$D$3:$D$1315, AE$1)+SUMIFS(DataRegularSeason20242025!$AB$3:$AB$1315,DataRegularSeason20242025!$B$3:$B$1315, "&lt;=" &amp; $A79, DataRegularSeason20242025!$E$3:$E$1315, AE$1)</f>
        <v>20</v>
      </c>
      <c r="AF79" s="2">
        <f>SUMIFS(DataRegularSeason20242025!$AA$3:$AA$1315,DataRegularSeason20242025!$B$3:$B$1315, "&lt;=" &amp; $A79, DataRegularSeason20242025!$D$3:$D$1315, AF$1)+SUMIFS(DataRegularSeason20242025!$AB$3:$AB$1315,DataRegularSeason20242025!$B$3:$B$1315, "&lt;=" &amp; $A79, DataRegularSeason20242025!$E$3:$E$1315, AF$1)</f>
        <v>28</v>
      </c>
      <c r="AG79" s="2">
        <f>SUMIFS(DataRegularSeason20242025!$AA$3:$AA$1315,DataRegularSeason20242025!$B$3:$B$1315, "&lt;=" &amp; $A79, DataRegularSeason20242025!$D$3:$D$1315, AG$1)+SUMIFS(DataRegularSeason20242025!$AB$3:$AB$1315,DataRegularSeason20242025!$B$3:$B$1315, "&lt;=" &amp; $A79, DataRegularSeason20242025!$E$3:$E$1315, AG$1)</f>
        <v>20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16</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16</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15</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23</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22</v>
      </c>
      <c r="R80" s="2">
        <f>SUMIFS(DataRegularSeason20242025!$AA$3:$AA$1315,DataRegularSeason20242025!$B$3:$B$1315, "&lt;=" &amp; $A80, DataRegularSeason20242025!$D$3:$D$1315, R$1)+SUMIFS(DataRegularSeason20242025!$AB$3:$AB$1315,DataRegularSeason20242025!$B$3:$B$1315, "&lt;=" &amp; $A80, DataRegularSeason20242025!$E$3:$E$1315, R$1)</f>
        <v>12</v>
      </c>
      <c r="S80" s="2">
        <f>SUMIFS(DataRegularSeason20242025!$AA$3:$AA$1315,DataRegularSeason20242025!$B$3:$B$1315, "&lt;=" &amp; $A80, DataRegularSeason20242025!$D$3:$D$1315, S$1)+SUMIFS(DataRegularSeason20242025!$AB$3:$AB$1315,DataRegularSeason20242025!$B$3:$B$1315, "&lt;=" &amp; $A80, DataRegularSeason20242025!$E$3:$E$1315, S$1)</f>
        <v>15</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14</v>
      </c>
      <c r="V80" s="2">
        <f>SUMIFS(DataRegularSeason20242025!$AA$3:$AA$1315,DataRegularSeason20242025!$B$3:$B$1315, "&lt;=" &amp; $A80, DataRegularSeason20242025!$D$3:$D$1315, V$1)+SUMIFS(DataRegularSeason20242025!$AB$3:$AB$1315,DataRegularSeason20242025!$B$3:$B$1315, "&lt;=" &amp; $A80, DataRegularSeason20242025!$E$3:$E$1315, V$1)</f>
        <v>14</v>
      </c>
      <c r="W80" s="2">
        <f>SUMIFS(DataRegularSeason20242025!$AA$3:$AA$1315,DataRegularSeason20242025!$B$3:$B$1315, "&lt;=" &amp; $A80, DataRegularSeason20242025!$D$3:$D$1315, W$1)+SUMIFS(DataRegularSeason20242025!$AB$3:$AB$1315,DataRegularSeason20242025!$B$3:$B$1315, "&lt;=" &amp; $A80, DataRegularSeason20242025!$E$3:$E$1315, W$1)</f>
        <v>14</v>
      </c>
      <c r="X80" s="2">
        <f>SUMIFS(DataRegularSeason20242025!$AA$3:$AA$1315,DataRegularSeason20242025!$B$3:$B$1315, "&lt;=" &amp; $A80, DataRegularSeason20242025!$D$3:$D$1315, X$1)+SUMIFS(DataRegularSeason20242025!$AB$3:$AB$1315,DataRegularSeason20242025!$B$3:$B$1315, "&lt;=" &amp; $A80, DataRegularSeason20242025!$E$3:$E$1315, X$1)</f>
        <v>13</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20</v>
      </c>
      <c r="AC80" s="2">
        <f>SUMIFS(DataRegularSeason20242025!$AA$3:$AA$1315,DataRegularSeason20242025!$B$3:$B$1315, "&lt;=" &amp; $A80, DataRegularSeason20242025!$D$3:$D$1315, AC$1)+SUMIFS(DataRegularSeason20242025!$AB$3:$AB$1315,DataRegularSeason20242025!$B$3:$B$1315, "&lt;=" &amp; $A80, DataRegularSeason20242025!$E$3:$E$1315, AC$1)</f>
        <v>15</v>
      </c>
      <c r="AD80" s="2">
        <f>SUMIFS(DataRegularSeason20242025!$AA$3:$AA$1315,DataRegularSeason20242025!$B$3:$B$1315, "&lt;=" &amp; $A80, DataRegularSeason20242025!$D$3:$D$1315, AD$1)+SUMIFS(DataRegularSeason20242025!$AB$3:$AB$1315,DataRegularSeason20242025!$B$3:$B$1315, "&lt;=" &amp; $A80, DataRegularSeason20242025!$E$3:$E$1315, AD$1)</f>
        <v>17</v>
      </c>
      <c r="AE80" s="2">
        <f>SUMIFS(DataRegularSeason20242025!$AA$3:$AA$1315,DataRegularSeason20242025!$B$3:$B$1315, "&lt;=" &amp; $A80, DataRegularSeason20242025!$D$3:$D$1315, AE$1)+SUMIFS(DataRegularSeason20242025!$AB$3:$AB$1315,DataRegularSeason20242025!$B$3:$B$1315, "&lt;=" &amp; $A80, DataRegularSeason20242025!$E$3:$E$1315, AE$1)</f>
        <v>20</v>
      </c>
      <c r="AF80" s="2">
        <f>SUMIFS(DataRegularSeason20242025!$AA$3:$AA$1315,DataRegularSeason20242025!$B$3:$B$1315, "&lt;=" &amp; $A80, DataRegularSeason20242025!$D$3:$D$1315, AF$1)+SUMIFS(DataRegularSeason20242025!$AB$3:$AB$1315,DataRegularSeason20242025!$B$3:$B$1315, "&lt;=" &amp; $A80, DataRegularSeason20242025!$E$3:$E$1315, AF$1)</f>
        <v>28</v>
      </c>
      <c r="AG80" s="2">
        <f>SUMIFS(DataRegularSeason20242025!$AA$3:$AA$1315,DataRegularSeason20242025!$B$3:$B$1315, "&lt;=" &amp; $A80, DataRegularSeason20242025!$D$3:$D$1315, AG$1)+SUMIFS(DataRegularSeason20242025!$AB$3:$AB$1315,DataRegularSeason20242025!$B$3:$B$1315, "&lt;=" &amp; $A80, DataRegularSeason20242025!$E$3:$E$1315, AG$1)</f>
        <v>20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16</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16</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15</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23</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22</v>
      </c>
      <c r="R81" s="2">
        <f>SUMIFS(DataRegularSeason20242025!$AA$3:$AA$1315,DataRegularSeason20242025!$B$3:$B$1315, "&lt;=" &amp; $A81, DataRegularSeason20242025!$D$3:$D$1315, R$1)+SUMIFS(DataRegularSeason20242025!$AB$3:$AB$1315,DataRegularSeason20242025!$B$3:$B$1315, "&lt;=" &amp; $A81, DataRegularSeason20242025!$E$3:$E$1315, R$1)</f>
        <v>12</v>
      </c>
      <c r="S81" s="2">
        <f>SUMIFS(DataRegularSeason20242025!$AA$3:$AA$1315,DataRegularSeason20242025!$B$3:$B$1315, "&lt;=" &amp; $A81, DataRegularSeason20242025!$D$3:$D$1315, S$1)+SUMIFS(DataRegularSeason20242025!$AB$3:$AB$1315,DataRegularSeason20242025!$B$3:$B$1315, "&lt;=" &amp; $A81, DataRegularSeason20242025!$E$3:$E$1315, S$1)</f>
        <v>15</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14</v>
      </c>
      <c r="V81" s="2">
        <f>SUMIFS(DataRegularSeason20242025!$AA$3:$AA$1315,DataRegularSeason20242025!$B$3:$B$1315, "&lt;=" &amp; $A81, DataRegularSeason20242025!$D$3:$D$1315, V$1)+SUMIFS(DataRegularSeason20242025!$AB$3:$AB$1315,DataRegularSeason20242025!$B$3:$B$1315, "&lt;=" &amp; $A81, DataRegularSeason20242025!$E$3:$E$1315, V$1)</f>
        <v>14</v>
      </c>
      <c r="W81" s="2">
        <f>SUMIFS(DataRegularSeason20242025!$AA$3:$AA$1315,DataRegularSeason20242025!$B$3:$B$1315, "&lt;=" &amp; $A81, DataRegularSeason20242025!$D$3:$D$1315, W$1)+SUMIFS(DataRegularSeason20242025!$AB$3:$AB$1315,DataRegularSeason20242025!$B$3:$B$1315, "&lt;=" &amp; $A81, DataRegularSeason20242025!$E$3:$E$1315, W$1)</f>
        <v>14</v>
      </c>
      <c r="X81" s="2">
        <f>SUMIFS(DataRegularSeason20242025!$AA$3:$AA$1315,DataRegularSeason20242025!$B$3:$B$1315, "&lt;=" &amp; $A81, DataRegularSeason20242025!$D$3:$D$1315, X$1)+SUMIFS(DataRegularSeason20242025!$AB$3:$AB$1315,DataRegularSeason20242025!$B$3:$B$1315, "&lt;=" &amp; $A81, DataRegularSeason20242025!$E$3:$E$1315, X$1)</f>
        <v>13</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20</v>
      </c>
      <c r="AC81" s="2">
        <f>SUMIFS(DataRegularSeason20242025!$AA$3:$AA$1315,DataRegularSeason20242025!$B$3:$B$1315, "&lt;=" &amp; $A81, DataRegularSeason20242025!$D$3:$D$1315, AC$1)+SUMIFS(DataRegularSeason20242025!$AB$3:$AB$1315,DataRegularSeason20242025!$B$3:$B$1315, "&lt;=" &amp; $A81, DataRegularSeason20242025!$E$3:$E$1315, AC$1)</f>
        <v>15</v>
      </c>
      <c r="AD81" s="2">
        <f>SUMIFS(DataRegularSeason20242025!$AA$3:$AA$1315,DataRegularSeason20242025!$B$3:$B$1315, "&lt;=" &amp; $A81, DataRegularSeason20242025!$D$3:$D$1315, AD$1)+SUMIFS(DataRegularSeason20242025!$AB$3:$AB$1315,DataRegularSeason20242025!$B$3:$B$1315, "&lt;=" &amp; $A81, DataRegularSeason20242025!$E$3:$E$1315, AD$1)</f>
        <v>17</v>
      </c>
      <c r="AE81" s="2">
        <f>SUMIFS(DataRegularSeason20242025!$AA$3:$AA$1315,DataRegularSeason20242025!$B$3:$B$1315, "&lt;=" &amp; $A81, DataRegularSeason20242025!$D$3:$D$1315, AE$1)+SUMIFS(DataRegularSeason20242025!$AB$3:$AB$1315,DataRegularSeason20242025!$B$3:$B$1315, "&lt;=" &amp; $A81, DataRegularSeason20242025!$E$3:$E$1315, AE$1)</f>
        <v>20</v>
      </c>
      <c r="AF81" s="2">
        <f>SUMIFS(DataRegularSeason20242025!$AA$3:$AA$1315,DataRegularSeason20242025!$B$3:$B$1315, "&lt;=" &amp; $A81, DataRegularSeason20242025!$D$3:$D$1315, AF$1)+SUMIFS(DataRegularSeason20242025!$AB$3:$AB$1315,DataRegularSeason20242025!$B$3:$B$1315, "&lt;=" &amp; $A81, DataRegularSeason20242025!$E$3:$E$1315, AF$1)</f>
        <v>28</v>
      </c>
      <c r="AG81" s="2">
        <f>SUMIFS(DataRegularSeason20242025!$AA$3:$AA$1315,DataRegularSeason20242025!$B$3:$B$1315, "&lt;=" &amp; $A81, DataRegularSeason20242025!$D$3:$D$1315, AG$1)+SUMIFS(DataRegularSeason20242025!$AB$3:$AB$1315,DataRegularSeason20242025!$B$3:$B$1315, "&lt;=" &amp; $A81, DataRegularSeason20242025!$E$3:$E$1315, AG$1)</f>
        <v>20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16</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16</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15</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23</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22</v>
      </c>
      <c r="R82" s="2">
        <f>SUMIFS(DataRegularSeason20242025!$AA$3:$AA$1315,DataRegularSeason20242025!$B$3:$B$1315, "&lt;=" &amp; $A82, DataRegularSeason20242025!$D$3:$D$1315, R$1)+SUMIFS(DataRegularSeason20242025!$AB$3:$AB$1315,DataRegularSeason20242025!$B$3:$B$1315, "&lt;=" &amp; $A82, DataRegularSeason20242025!$E$3:$E$1315, R$1)</f>
        <v>12</v>
      </c>
      <c r="S82" s="2">
        <f>SUMIFS(DataRegularSeason20242025!$AA$3:$AA$1315,DataRegularSeason20242025!$B$3:$B$1315, "&lt;=" &amp; $A82, DataRegularSeason20242025!$D$3:$D$1315, S$1)+SUMIFS(DataRegularSeason20242025!$AB$3:$AB$1315,DataRegularSeason20242025!$B$3:$B$1315, "&lt;=" &amp; $A82, DataRegularSeason20242025!$E$3:$E$1315, S$1)</f>
        <v>15</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14</v>
      </c>
      <c r="V82" s="2">
        <f>SUMIFS(DataRegularSeason20242025!$AA$3:$AA$1315,DataRegularSeason20242025!$B$3:$B$1315, "&lt;=" &amp; $A82, DataRegularSeason20242025!$D$3:$D$1315, V$1)+SUMIFS(DataRegularSeason20242025!$AB$3:$AB$1315,DataRegularSeason20242025!$B$3:$B$1315, "&lt;=" &amp; $A82, DataRegularSeason20242025!$E$3:$E$1315, V$1)</f>
        <v>14</v>
      </c>
      <c r="W82" s="2">
        <f>SUMIFS(DataRegularSeason20242025!$AA$3:$AA$1315,DataRegularSeason20242025!$B$3:$B$1315, "&lt;=" &amp; $A82, DataRegularSeason20242025!$D$3:$D$1315, W$1)+SUMIFS(DataRegularSeason20242025!$AB$3:$AB$1315,DataRegularSeason20242025!$B$3:$B$1315, "&lt;=" &amp; $A82, DataRegularSeason20242025!$E$3:$E$1315, W$1)</f>
        <v>14</v>
      </c>
      <c r="X82" s="2">
        <f>SUMIFS(DataRegularSeason20242025!$AA$3:$AA$1315,DataRegularSeason20242025!$B$3:$B$1315, "&lt;=" &amp; $A82, DataRegularSeason20242025!$D$3:$D$1315, X$1)+SUMIFS(DataRegularSeason20242025!$AB$3:$AB$1315,DataRegularSeason20242025!$B$3:$B$1315, "&lt;=" &amp; $A82, DataRegularSeason20242025!$E$3:$E$1315, X$1)</f>
        <v>13</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20</v>
      </c>
      <c r="AC82" s="2">
        <f>SUMIFS(DataRegularSeason20242025!$AA$3:$AA$1315,DataRegularSeason20242025!$B$3:$B$1315, "&lt;=" &amp; $A82, DataRegularSeason20242025!$D$3:$D$1315, AC$1)+SUMIFS(DataRegularSeason20242025!$AB$3:$AB$1315,DataRegularSeason20242025!$B$3:$B$1315, "&lt;=" &amp; $A82, DataRegularSeason20242025!$E$3:$E$1315, AC$1)</f>
        <v>15</v>
      </c>
      <c r="AD82" s="2">
        <f>SUMIFS(DataRegularSeason20242025!$AA$3:$AA$1315,DataRegularSeason20242025!$B$3:$B$1315, "&lt;=" &amp; $A82, DataRegularSeason20242025!$D$3:$D$1315, AD$1)+SUMIFS(DataRegularSeason20242025!$AB$3:$AB$1315,DataRegularSeason20242025!$B$3:$B$1315, "&lt;=" &amp; $A82, DataRegularSeason20242025!$E$3:$E$1315, AD$1)</f>
        <v>17</v>
      </c>
      <c r="AE82" s="2">
        <f>SUMIFS(DataRegularSeason20242025!$AA$3:$AA$1315,DataRegularSeason20242025!$B$3:$B$1315, "&lt;=" &amp; $A82, DataRegularSeason20242025!$D$3:$D$1315, AE$1)+SUMIFS(DataRegularSeason20242025!$AB$3:$AB$1315,DataRegularSeason20242025!$B$3:$B$1315, "&lt;=" &amp; $A82, DataRegularSeason20242025!$E$3:$E$1315, AE$1)</f>
        <v>20</v>
      </c>
      <c r="AF82" s="2">
        <f>SUMIFS(DataRegularSeason20242025!$AA$3:$AA$1315,DataRegularSeason20242025!$B$3:$B$1315, "&lt;=" &amp; $A82, DataRegularSeason20242025!$D$3:$D$1315, AF$1)+SUMIFS(DataRegularSeason20242025!$AB$3:$AB$1315,DataRegularSeason20242025!$B$3:$B$1315, "&lt;=" &amp; $A82, DataRegularSeason20242025!$E$3:$E$1315, AF$1)</f>
        <v>28</v>
      </c>
      <c r="AG82" s="2">
        <f>SUMIFS(DataRegularSeason20242025!$AA$3:$AA$1315,DataRegularSeason20242025!$B$3:$B$1315, "&lt;=" &amp; $A82, DataRegularSeason20242025!$D$3:$D$1315, AG$1)+SUMIFS(DataRegularSeason20242025!$AB$3:$AB$1315,DataRegularSeason20242025!$B$3:$B$1315, "&lt;=" &amp; $A82, DataRegularSeason20242025!$E$3:$E$1315, AG$1)</f>
        <v>20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16</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16</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15</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23</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22</v>
      </c>
      <c r="R83" s="2">
        <f>SUMIFS(DataRegularSeason20242025!$AA$3:$AA$1315,DataRegularSeason20242025!$B$3:$B$1315, "&lt;=" &amp; $A83, DataRegularSeason20242025!$D$3:$D$1315, R$1)+SUMIFS(DataRegularSeason20242025!$AB$3:$AB$1315,DataRegularSeason20242025!$B$3:$B$1315, "&lt;=" &amp; $A83, DataRegularSeason20242025!$E$3:$E$1315, R$1)</f>
        <v>12</v>
      </c>
      <c r="S83" s="2">
        <f>SUMIFS(DataRegularSeason20242025!$AA$3:$AA$1315,DataRegularSeason20242025!$B$3:$B$1315, "&lt;=" &amp; $A83, DataRegularSeason20242025!$D$3:$D$1315, S$1)+SUMIFS(DataRegularSeason20242025!$AB$3:$AB$1315,DataRegularSeason20242025!$B$3:$B$1315, "&lt;=" &amp; $A83, DataRegularSeason20242025!$E$3:$E$1315, S$1)</f>
        <v>15</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14</v>
      </c>
      <c r="V83" s="2">
        <f>SUMIFS(DataRegularSeason20242025!$AA$3:$AA$1315,DataRegularSeason20242025!$B$3:$B$1315, "&lt;=" &amp; $A83, DataRegularSeason20242025!$D$3:$D$1315, V$1)+SUMIFS(DataRegularSeason20242025!$AB$3:$AB$1315,DataRegularSeason20242025!$B$3:$B$1315, "&lt;=" &amp; $A83, DataRegularSeason20242025!$E$3:$E$1315, V$1)</f>
        <v>14</v>
      </c>
      <c r="W83" s="2">
        <f>SUMIFS(DataRegularSeason20242025!$AA$3:$AA$1315,DataRegularSeason20242025!$B$3:$B$1315, "&lt;=" &amp; $A83, DataRegularSeason20242025!$D$3:$D$1315, W$1)+SUMIFS(DataRegularSeason20242025!$AB$3:$AB$1315,DataRegularSeason20242025!$B$3:$B$1315, "&lt;=" &amp; $A83, DataRegularSeason20242025!$E$3:$E$1315, W$1)</f>
        <v>14</v>
      </c>
      <c r="X83" s="2">
        <f>SUMIFS(DataRegularSeason20242025!$AA$3:$AA$1315,DataRegularSeason20242025!$B$3:$B$1315, "&lt;=" &amp; $A83, DataRegularSeason20242025!$D$3:$D$1315, X$1)+SUMIFS(DataRegularSeason20242025!$AB$3:$AB$1315,DataRegularSeason20242025!$B$3:$B$1315, "&lt;=" &amp; $A83, DataRegularSeason20242025!$E$3:$E$1315, X$1)</f>
        <v>13</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20</v>
      </c>
      <c r="AC83" s="2">
        <f>SUMIFS(DataRegularSeason20242025!$AA$3:$AA$1315,DataRegularSeason20242025!$B$3:$B$1315, "&lt;=" &amp; $A83, DataRegularSeason20242025!$D$3:$D$1315, AC$1)+SUMIFS(DataRegularSeason20242025!$AB$3:$AB$1315,DataRegularSeason20242025!$B$3:$B$1315, "&lt;=" &amp; $A83, DataRegularSeason20242025!$E$3:$E$1315, AC$1)</f>
        <v>15</v>
      </c>
      <c r="AD83" s="2">
        <f>SUMIFS(DataRegularSeason20242025!$AA$3:$AA$1315,DataRegularSeason20242025!$B$3:$B$1315, "&lt;=" &amp; $A83, DataRegularSeason20242025!$D$3:$D$1315, AD$1)+SUMIFS(DataRegularSeason20242025!$AB$3:$AB$1315,DataRegularSeason20242025!$B$3:$B$1315, "&lt;=" &amp; $A83, DataRegularSeason20242025!$E$3:$E$1315, AD$1)</f>
        <v>17</v>
      </c>
      <c r="AE83" s="2">
        <f>SUMIFS(DataRegularSeason20242025!$AA$3:$AA$1315,DataRegularSeason20242025!$B$3:$B$1315, "&lt;=" &amp; $A83, DataRegularSeason20242025!$D$3:$D$1315, AE$1)+SUMIFS(DataRegularSeason20242025!$AB$3:$AB$1315,DataRegularSeason20242025!$B$3:$B$1315, "&lt;=" &amp; $A83, DataRegularSeason20242025!$E$3:$E$1315, AE$1)</f>
        <v>20</v>
      </c>
      <c r="AF83" s="2">
        <f>SUMIFS(DataRegularSeason20242025!$AA$3:$AA$1315,DataRegularSeason20242025!$B$3:$B$1315, "&lt;=" &amp; $A83, DataRegularSeason20242025!$D$3:$D$1315, AF$1)+SUMIFS(DataRegularSeason20242025!$AB$3:$AB$1315,DataRegularSeason20242025!$B$3:$B$1315, "&lt;=" &amp; $A83, DataRegularSeason20242025!$E$3:$E$1315, AF$1)</f>
        <v>28</v>
      </c>
      <c r="AG83" s="2">
        <f>SUMIFS(DataRegularSeason20242025!$AA$3:$AA$1315,DataRegularSeason20242025!$B$3:$B$1315, "&lt;=" &amp; $A83, DataRegularSeason20242025!$D$3:$D$1315, AG$1)+SUMIFS(DataRegularSeason20242025!$AB$3:$AB$1315,DataRegularSeason20242025!$B$3:$B$1315, "&lt;=" &amp; $A83, DataRegularSeason20242025!$E$3:$E$1315, AG$1)</f>
        <v>20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16</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16</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15</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23</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22</v>
      </c>
      <c r="R84" s="2">
        <f>SUMIFS(DataRegularSeason20242025!$AA$3:$AA$1315,DataRegularSeason20242025!$B$3:$B$1315, "&lt;=" &amp; $A84, DataRegularSeason20242025!$D$3:$D$1315, R$1)+SUMIFS(DataRegularSeason20242025!$AB$3:$AB$1315,DataRegularSeason20242025!$B$3:$B$1315, "&lt;=" &amp; $A84, DataRegularSeason20242025!$E$3:$E$1315, R$1)</f>
        <v>12</v>
      </c>
      <c r="S84" s="2">
        <f>SUMIFS(DataRegularSeason20242025!$AA$3:$AA$1315,DataRegularSeason20242025!$B$3:$B$1315, "&lt;=" &amp; $A84, DataRegularSeason20242025!$D$3:$D$1315, S$1)+SUMIFS(DataRegularSeason20242025!$AB$3:$AB$1315,DataRegularSeason20242025!$B$3:$B$1315, "&lt;=" &amp; $A84, DataRegularSeason20242025!$E$3:$E$1315, S$1)</f>
        <v>15</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14</v>
      </c>
      <c r="V84" s="2">
        <f>SUMIFS(DataRegularSeason20242025!$AA$3:$AA$1315,DataRegularSeason20242025!$B$3:$B$1315, "&lt;=" &amp; $A84, DataRegularSeason20242025!$D$3:$D$1315, V$1)+SUMIFS(DataRegularSeason20242025!$AB$3:$AB$1315,DataRegularSeason20242025!$B$3:$B$1315, "&lt;=" &amp; $A84, DataRegularSeason20242025!$E$3:$E$1315, V$1)</f>
        <v>14</v>
      </c>
      <c r="W84" s="2">
        <f>SUMIFS(DataRegularSeason20242025!$AA$3:$AA$1315,DataRegularSeason20242025!$B$3:$B$1315, "&lt;=" &amp; $A84, DataRegularSeason20242025!$D$3:$D$1315, W$1)+SUMIFS(DataRegularSeason20242025!$AB$3:$AB$1315,DataRegularSeason20242025!$B$3:$B$1315, "&lt;=" &amp; $A84, DataRegularSeason20242025!$E$3:$E$1315, W$1)</f>
        <v>14</v>
      </c>
      <c r="X84" s="2">
        <f>SUMIFS(DataRegularSeason20242025!$AA$3:$AA$1315,DataRegularSeason20242025!$B$3:$B$1315, "&lt;=" &amp; $A84, DataRegularSeason20242025!$D$3:$D$1315, X$1)+SUMIFS(DataRegularSeason20242025!$AB$3:$AB$1315,DataRegularSeason20242025!$B$3:$B$1315, "&lt;=" &amp; $A84, DataRegularSeason20242025!$E$3:$E$1315, X$1)</f>
        <v>13</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20</v>
      </c>
      <c r="AC84" s="2">
        <f>SUMIFS(DataRegularSeason20242025!$AA$3:$AA$1315,DataRegularSeason20242025!$B$3:$B$1315, "&lt;=" &amp; $A84, DataRegularSeason20242025!$D$3:$D$1315, AC$1)+SUMIFS(DataRegularSeason20242025!$AB$3:$AB$1315,DataRegularSeason20242025!$B$3:$B$1315, "&lt;=" &amp; $A84, DataRegularSeason20242025!$E$3:$E$1315, AC$1)</f>
        <v>15</v>
      </c>
      <c r="AD84" s="2">
        <f>SUMIFS(DataRegularSeason20242025!$AA$3:$AA$1315,DataRegularSeason20242025!$B$3:$B$1315, "&lt;=" &amp; $A84, DataRegularSeason20242025!$D$3:$D$1315, AD$1)+SUMIFS(DataRegularSeason20242025!$AB$3:$AB$1315,DataRegularSeason20242025!$B$3:$B$1315, "&lt;=" &amp; $A84, DataRegularSeason20242025!$E$3:$E$1315, AD$1)</f>
        <v>17</v>
      </c>
      <c r="AE84" s="2">
        <f>SUMIFS(DataRegularSeason20242025!$AA$3:$AA$1315,DataRegularSeason20242025!$B$3:$B$1315, "&lt;=" &amp; $A84, DataRegularSeason20242025!$D$3:$D$1315, AE$1)+SUMIFS(DataRegularSeason20242025!$AB$3:$AB$1315,DataRegularSeason20242025!$B$3:$B$1315, "&lt;=" &amp; $A84, DataRegularSeason20242025!$E$3:$E$1315, AE$1)</f>
        <v>20</v>
      </c>
      <c r="AF84" s="2">
        <f>SUMIFS(DataRegularSeason20242025!$AA$3:$AA$1315,DataRegularSeason20242025!$B$3:$B$1315, "&lt;=" &amp; $A84, DataRegularSeason20242025!$D$3:$D$1315, AF$1)+SUMIFS(DataRegularSeason20242025!$AB$3:$AB$1315,DataRegularSeason20242025!$B$3:$B$1315, "&lt;=" &amp; $A84, DataRegularSeason20242025!$E$3:$E$1315, AF$1)</f>
        <v>28</v>
      </c>
      <c r="AG84" s="2">
        <f>SUMIFS(DataRegularSeason20242025!$AA$3:$AA$1315,DataRegularSeason20242025!$B$3:$B$1315, "&lt;=" &amp; $A84, DataRegularSeason20242025!$D$3:$D$1315, AG$1)+SUMIFS(DataRegularSeason20242025!$AB$3:$AB$1315,DataRegularSeason20242025!$B$3:$B$1315, "&lt;=" &amp; $A84, DataRegularSeason20242025!$E$3:$E$1315, AG$1)</f>
        <v>20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16</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16</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15</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23</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22</v>
      </c>
      <c r="R85" s="2">
        <f>SUMIFS(DataRegularSeason20242025!$AA$3:$AA$1315,DataRegularSeason20242025!$B$3:$B$1315, "&lt;=" &amp; $A85, DataRegularSeason20242025!$D$3:$D$1315, R$1)+SUMIFS(DataRegularSeason20242025!$AB$3:$AB$1315,DataRegularSeason20242025!$B$3:$B$1315, "&lt;=" &amp; $A85, DataRegularSeason20242025!$E$3:$E$1315, R$1)</f>
        <v>12</v>
      </c>
      <c r="S85" s="2">
        <f>SUMIFS(DataRegularSeason20242025!$AA$3:$AA$1315,DataRegularSeason20242025!$B$3:$B$1315, "&lt;=" &amp; $A85, DataRegularSeason20242025!$D$3:$D$1315, S$1)+SUMIFS(DataRegularSeason20242025!$AB$3:$AB$1315,DataRegularSeason20242025!$B$3:$B$1315, "&lt;=" &amp; $A85, DataRegularSeason20242025!$E$3:$E$1315, S$1)</f>
        <v>15</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14</v>
      </c>
      <c r="V85" s="2">
        <f>SUMIFS(DataRegularSeason20242025!$AA$3:$AA$1315,DataRegularSeason20242025!$B$3:$B$1315, "&lt;=" &amp; $A85, DataRegularSeason20242025!$D$3:$D$1315, V$1)+SUMIFS(DataRegularSeason20242025!$AB$3:$AB$1315,DataRegularSeason20242025!$B$3:$B$1315, "&lt;=" &amp; $A85, DataRegularSeason20242025!$E$3:$E$1315, V$1)</f>
        <v>14</v>
      </c>
      <c r="W85" s="2">
        <f>SUMIFS(DataRegularSeason20242025!$AA$3:$AA$1315,DataRegularSeason20242025!$B$3:$B$1315, "&lt;=" &amp; $A85, DataRegularSeason20242025!$D$3:$D$1315, W$1)+SUMIFS(DataRegularSeason20242025!$AB$3:$AB$1315,DataRegularSeason20242025!$B$3:$B$1315, "&lt;=" &amp; $A85, DataRegularSeason20242025!$E$3:$E$1315, W$1)</f>
        <v>14</v>
      </c>
      <c r="X85" s="2">
        <f>SUMIFS(DataRegularSeason20242025!$AA$3:$AA$1315,DataRegularSeason20242025!$B$3:$B$1315, "&lt;=" &amp; $A85, DataRegularSeason20242025!$D$3:$D$1315, X$1)+SUMIFS(DataRegularSeason20242025!$AB$3:$AB$1315,DataRegularSeason20242025!$B$3:$B$1315, "&lt;=" &amp; $A85, DataRegularSeason20242025!$E$3:$E$1315, X$1)</f>
        <v>13</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20</v>
      </c>
      <c r="AC85" s="2">
        <f>SUMIFS(DataRegularSeason20242025!$AA$3:$AA$1315,DataRegularSeason20242025!$B$3:$B$1315, "&lt;=" &amp; $A85, DataRegularSeason20242025!$D$3:$D$1315, AC$1)+SUMIFS(DataRegularSeason20242025!$AB$3:$AB$1315,DataRegularSeason20242025!$B$3:$B$1315, "&lt;=" &amp; $A85, DataRegularSeason20242025!$E$3:$E$1315, AC$1)</f>
        <v>15</v>
      </c>
      <c r="AD85" s="2">
        <f>SUMIFS(DataRegularSeason20242025!$AA$3:$AA$1315,DataRegularSeason20242025!$B$3:$B$1315, "&lt;=" &amp; $A85, DataRegularSeason20242025!$D$3:$D$1315, AD$1)+SUMIFS(DataRegularSeason20242025!$AB$3:$AB$1315,DataRegularSeason20242025!$B$3:$B$1315, "&lt;=" &amp; $A85, DataRegularSeason20242025!$E$3:$E$1315, AD$1)</f>
        <v>17</v>
      </c>
      <c r="AE85" s="2">
        <f>SUMIFS(DataRegularSeason20242025!$AA$3:$AA$1315,DataRegularSeason20242025!$B$3:$B$1315, "&lt;=" &amp; $A85, DataRegularSeason20242025!$D$3:$D$1315, AE$1)+SUMIFS(DataRegularSeason20242025!$AB$3:$AB$1315,DataRegularSeason20242025!$B$3:$B$1315, "&lt;=" &amp; $A85, DataRegularSeason20242025!$E$3:$E$1315, AE$1)</f>
        <v>20</v>
      </c>
      <c r="AF85" s="2">
        <f>SUMIFS(DataRegularSeason20242025!$AA$3:$AA$1315,DataRegularSeason20242025!$B$3:$B$1315, "&lt;=" &amp; $A85, DataRegularSeason20242025!$D$3:$D$1315, AF$1)+SUMIFS(DataRegularSeason20242025!$AB$3:$AB$1315,DataRegularSeason20242025!$B$3:$B$1315, "&lt;=" &amp; $A85, DataRegularSeason20242025!$E$3:$E$1315, AF$1)</f>
        <v>28</v>
      </c>
      <c r="AG85" s="2">
        <f>SUMIFS(DataRegularSeason20242025!$AA$3:$AA$1315,DataRegularSeason20242025!$B$3:$B$1315, "&lt;=" &amp; $A85, DataRegularSeason20242025!$D$3:$D$1315, AG$1)+SUMIFS(DataRegularSeason20242025!$AB$3:$AB$1315,DataRegularSeason20242025!$B$3:$B$1315, "&lt;=" &amp; $A85, DataRegularSeason20242025!$E$3:$E$1315, AG$1)</f>
        <v>20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16</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16</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15</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23</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22</v>
      </c>
      <c r="R86" s="2">
        <f>SUMIFS(DataRegularSeason20242025!$AA$3:$AA$1315,DataRegularSeason20242025!$B$3:$B$1315, "&lt;=" &amp; $A86, DataRegularSeason20242025!$D$3:$D$1315, R$1)+SUMIFS(DataRegularSeason20242025!$AB$3:$AB$1315,DataRegularSeason20242025!$B$3:$B$1315, "&lt;=" &amp; $A86, DataRegularSeason20242025!$E$3:$E$1315, R$1)</f>
        <v>12</v>
      </c>
      <c r="S86" s="2">
        <f>SUMIFS(DataRegularSeason20242025!$AA$3:$AA$1315,DataRegularSeason20242025!$B$3:$B$1315, "&lt;=" &amp; $A86, DataRegularSeason20242025!$D$3:$D$1315, S$1)+SUMIFS(DataRegularSeason20242025!$AB$3:$AB$1315,DataRegularSeason20242025!$B$3:$B$1315, "&lt;=" &amp; $A86, DataRegularSeason20242025!$E$3:$E$1315, S$1)</f>
        <v>15</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14</v>
      </c>
      <c r="V86" s="2">
        <f>SUMIFS(DataRegularSeason20242025!$AA$3:$AA$1315,DataRegularSeason20242025!$B$3:$B$1315, "&lt;=" &amp; $A86, DataRegularSeason20242025!$D$3:$D$1315, V$1)+SUMIFS(DataRegularSeason20242025!$AB$3:$AB$1315,DataRegularSeason20242025!$B$3:$B$1315, "&lt;=" &amp; $A86, DataRegularSeason20242025!$E$3:$E$1315, V$1)</f>
        <v>14</v>
      </c>
      <c r="W86" s="2">
        <f>SUMIFS(DataRegularSeason20242025!$AA$3:$AA$1315,DataRegularSeason20242025!$B$3:$B$1315, "&lt;=" &amp; $A86, DataRegularSeason20242025!$D$3:$D$1315, W$1)+SUMIFS(DataRegularSeason20242025!$AB$3:$AB$1315,DataRegularSeason20242025!$B$3:$B$1315, "&lt;=" &amp; $A86, DataRegularSeason20242025!$E$3:$E$1315, W$1)</f>
        <v>14</v>
      </c>
      <c r="X86" s="2">
        <f>SUMIFS(DataRegularSeason20242025!$AA$3:$AA$1315,DataRegularSeason20242025!$B$3:$B$1315, "&lt;=" &amp; $A86, DataRegularSeason20242025!$D$3:$D$1315, X$1)+SUMIFS(DataRegularSeason20242025!$AB$3:$AB$1315,DataRegularSeason20242025!$B$3:$B$1315, "&lt;=" &amp; $A86, DataRegularSeason20242025!$E$3:$E$1315, X$1)</f>
        <v>13</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20</v>
      </c>
      <c r="AC86" s="2">
        <f>SUMIFS(DataRegularSeason20242025!$AA$3:$AA$1315,DataRegularSeason20242025!$B$3:$B$1315, "&lt;=" &amp; $A86, DataRegularSeason20242025!$D$3:$D$1315, AC$1)+SUMIFS(DataRegularSeason20242025!$AB$3:$AB$1315,DataRegularSeason20242025!$B$3:$B$1315, "&lt;=" &amp; $A86, DataRegularSeason20242025!$E$3:$E$1315, AC$1)</f>
        <v>15</v>
      </c>
      <c r="AD86" s="2">
        <f>SUMIFS(DataRegularSeason20242025!$AA$3:$AA$1315,DataRegularSeason20242025!$B$3:$B$1315, "&lt;=" &amp; $A86, DataRegularSeason20242025!$D$3:$D$1315, AD$1)+SUMIFS(DataRegularSeason20242025!$AB$3:$AB$1315,DataRegularSeason20242025!$B$3:$B$1315, "&lt;=" &amp; $A86, DataRegularSeason20242025!$E$3:$E$1315, AD$1)</f>
        <v>17</v>
      </c>
      <c r="AE86" s="2">
        <f>SUMIFS(DataRegularSeason20242025!$AA$3:$AA$1315,DataRegularSeason20242025!$B$3:$B$1315, "&lt;=" &amp; $A86, DataRegularSeason20242025!$D$3:$D$1315, AE$1)+SUMIFS(DataRegularSeason20242025!$AB$3:$AB$1315,DataRegularSeason20242025!$B$3:$B$1315, "&lt;=" &amp; $A86, DataRegularSeason20242025!$E$3:$E$1315, AE$1)</f>
        <v>20</v>
      </c>
      <c r="AF86" s="2">
        <f>SUMIFS(DataRegularSeason20242025!$AA$3:$AA$1315,DataRegularSeason20242025!$B$3:$B$1315, "&lt;=" &amp; $A86, DataRegularSeason20242025!$D$3:$D$1315, AF$1)+SUMIFS(DataRegularSeason20242025!$AB$3:$AB$1315,DataRegularSeason20242025!$B$3:$B$1315, "&lt;=" &amp; $A86, DataRegularSeason20242025!$E$3:$E$1315, AF$1)</f>
        <v>28</v>
      </c>
      <c r="AG86" s="2">
        <f>SUMIFS(DataRegularSeason20242025!$AA$3:$AA$1315,DataRegularSeason20242025!$B$3:$B$1315, "&lt;=" &amp; $A86, DataRegularSeason20242025!$D$3:$D$1315, AG$1)+SUMIFS(DataRegularSeason20242025!$AB$3:$AB$1315,DataRegularSeason20242025!$B$3:$B$1315, "&lt;=" &amp; $A86, DataRegularSeason20242025!$E$3:$E$1315, AG$1)</f>
        <v>20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16</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16</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15</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23</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22</v>
      </c>
      <c r="R87" s="2">
        <f>SUMIFS(DataRegularSeason20242025!$AA$3:$AA$1315,DataRegularSeason20242025!$B$3:$B$1315, "&lt;=" &amp; $A87, DataRegularSeason20242025!$D$3:$D$1315, R$1)+SUMIFS(DataRegularSeason20242025!$AB$3:$AB$1315,DataRegularSeason20242025!$B$3:$B$1315, "&lt;=" &amp; $A87, DataRegularSeason20242025!$E$3:$E$1315, R$1)</f>
        <v>12</v>
      </c>
      <c r="S87" s="2">
        <f>SUMIFS(DataRegularSeason20242025!$AA$3:$AA$1315,DataRegularSeason20242025!$B$3:$B$1315, "&lt;=" &amp; $A87, DataRegularSeason20242025!$D$3:$D$1315, S$1)+SUMIFS(DataRegularSeason20242025!$AB$3:$AB$1315,DataRegularSeason20242025!$B$3:$B$1315, "&lt;=" &amp; $A87, DataRegularSeason20242025!$E$3:$E$1315, S$1)</f>
        <v>15</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14</v>
      </c>
      <c r="V87" s="2">
        <f>SUMIFS(DataRegularSeason20242025!$AA$3:$AA$1315,DataRegularSeason20242025!$B$3:$B$1315, "&lt;=" &amp; $A87, DataRegularSeason20242025!$D$3:$D$1315, V$1)+SUMIFS(DataRegularSeason20242025!$AB$3:$AB$1315,DataRegularSeason20242025!$B$3:$B$1315, "&lt;=" &amp; $A87, DataRegularSeason20242025!$E$3:$E$1315, V$1)</f>
        <v>14</v>
      </c>
      <c r="W87" s="2">
        <f>SUMIFS(DataRegularSeason20242025!$AA$3:$AA$1315,DataRegularSeason20242025!$B$3:$B$1315, "&lt;=" &amp; $A87, DataRegularSeason20242025!$D$3:$D$1315, W$1)+SUMIFS(DataRegularSeason20242025!$AB$3:$AB$1315,DataRegularSeason20242025!$B$3:$B$1315, "&lt;=" &amp; $A87, DataRegularSeason20242025!$E$3:$E$1315, W$1)</f>
        <v>14</v>
      </c>
      <c r="X87" s="2">
        <f>SUMIFS(DataRegularSeason20242025!$AA$3:$AA$1315,DataRegularSeason20242025!$B$3:$B$1315, "&lt;=" &amp; $A87, DataRegularSeason20242025!$D$3:$D$1315, X$1)+SUMIFS(DataRegularSeason20242025!$AB$3:$AB$1315,DataRegularSeason20242025!$B$3:$B$1315, "&lt;=" &amp; $A87, DataRegularSeason20242025!$E$3:$E$1315, X$1)</f>
        <v>13</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20</v>
      </c>
      <c r="AC87" s="2">
        <f>SUMIFS(DataRegularSeason20242025!$AA$3:$AA$1315,DataRegularSeason20242025!$B$3:$B$1315, "&lt;=" &amp; $A87, DataRegularSeason20242025!$D$3:$D$1315, AC$1)+SUMIFS(DataRegularSeason20242025!$AB$3:$AB$1315,DataRegularSeason20242025!$B$3:$B$1315, "&lt;=" &amp; $A87, DataRegularSeason20242025!$E$3:$E$1315, AC$1)</f>
        <v>15</v>
      </c>
      <c r="AD87" s="2">
        <f>SUMIFS(DataRegularSeason20242025!$AA$3:$AA$1315,DataRegularSeason20242025!$B$3:$B$1315, "&lt;=" &amp; $A87, DataRegularSeason20242025!$D$3:$D$1315, AD$1)+SUMIFS(DataRegularSeason20242025!$AB$3:$AB$1315,DataRegularSeason20242025!$B$3:$B$1315, "&lt;=" &amp; $A87, DataRegularSeason20242025!$E$3:$E$1315, AD$1)</f>
        <v>17</v>
      </c>
      <c r="AE87" s="2">
        <f>SUMIFS(DataRegularSeason20242025!$AA$3:$AA$1315,DataRegularSeason20242025!$B$3:$B$1315, "&lt;=" &amp; $A87, DataRegularSeason20242025!$D$3:$D$1315, AE$1)+SUMIFS(DataRegularSeason20242025!$AB$3:$AB$1315,DataRegularSeason20242025!$B$3:$B$1315, "&lt;=" &amp; $A87, DataRegularSeason20242025!$E$3:$E$1315, AE$1)</f>
        <v>20</v>
      </c>
      <c r="AF87" s="2">
        <f>SUMIFS(DataRegularSeason20242025!$AA$3:$AA$1315,DataRegularSeason20242025!$B$3:$B$1315, "&lt;=" &amp; $A87, DataRegularSeason20242025!$D$3:$D$1315, AF$1)+SUMIFS(DataRegularSeason20242025!$AB$3:$AB$1315,DataRegularSeason20242025!$B$3:$B$1315, "&lt;=" &amp; $A87, DataRegularSeason20242025!$E$3:$E$1315, AF$1)</f>
        <v>28</v>
      </c>
      <c r="AG87" s="2">
        <f>SUMIFS(DataRegularSeason20242025!$AA$3:$AA$1315,DataRegularSeason20242025!$B$3:$B$1315, "&lt;=" &amp; $A87, DataRegularSeason20242025!$D$3:$D$1315, AG$1)+SUMIFS(DataRegularSeason20242025!$AB$3:$AB$1315,DataRegularSeason20242025!$B$3:$B$1315, "&lt;=" &amp; $A87, DataRegularSeason20242025!$E$3:$E$1315, AG$1)</f>
        <v>20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16</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16</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15</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23</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22</v>
      </c>
      <c r="R88" s="2">
        <f>SUMIFS(DataRegularSeason20242025!$AA$3:$AA$1315,DataRegularSeason20242025!$B$3:$B$1315, "&lt;=" &amp; $A88, DataRegularSeason20242025!$D$3:$D$1315, R$1)+SUMIFS(DataRegularSeason20242025!$AB$3:$AB$1315,DataRegularSeason20242025!$B$3:$B$1315, "&lt;=" &amp; $A88, DataRegularSeason20242025!$E$3:$E$1315, R$1)</f>
        <v>12</v>
      </c>
      <c r="S88" s="2">
        <f>SUMIFS(DataRegularSeason20242025!$AA$3:$AA$1315,DataRegularSeason20242025!$B$3:$B$1315, "&lt;=" &amp; $A88, DataRegularSeason20242025!$D$3:$D$1315, S$1)+SUMIFS(DataRegularSeason20242025!$AB$3:$AB$1315,DataRegularSeason20242025!$B$3:$B$1315, "&lt;=" &amp; $A88, DataRegularSeason20242025!$E$3:$E$1315, S$1)</f>
        <v>15</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14</v>
      </c>
      <c r="V88" s="2">
        <f>SUMIFS(DataRegularSeason20242025!$AA$3:$AA$1315,DataRegularSeason20242025!$B$3:$B$1315, "&lt;=" &amp; $A88, DataRegularSeason20242025!$D$3:$D$1315, V$1)+SUMIFS(DataRegularSeason20242025!$AB$3:$AB$1315,DataRegularSeason20242025!$B$3:$B$1315, "&lt;=" &amp; $A88, DataRegularSeason20242025!$E$3:$E$1315, V$1)</f>
        <v>14</v>
      </c>
      <c r="W88" s="2">
        <f>SUMIFS(DataRegularSeason20242025!$AA$3:$AA$1315,DataRegularSeason20242025!$B$3:$B$1315, "&lt;=" &amp; $A88, DataRegularSeason20242025!$D$3:$D$1315, W$1)+SUMIFS(DataRegularSeason20242025!$AB$3:$AB$1315,DataRegularSeason20242025!$B$3:$B$1315, "&lt;=" &amp; $A88, DataRegularSeason20242025!$E$3:$E$1315, W$1)</f>
        <v>14</v>
      </c>
      <c r="X88" s="2">
        <f>SUMIFS(DataRegularSeason20242025!$AA$3:$AA$1315,DataRegularSeason20242025!$B$3:$B$1315, "&lt;=" &amp; $A88, DataRegularSeason20242025!$D$3:$D$1315, X$1)+SUMIFS(DataRegularSeason20242025!$AB$3:$AB$1315,DataRegularSeason20242025!$B$3:$B$1315, "&lt;=" &amp; $A88, DataRegularSeason20242025!$E$3:$E$1315, X$1)</f>
        <v>13</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20</v>
      </c>
      <c r="AC88" s="2">
        <f>SUMIFS(DataRegularSeason20242025!$AA$3:$AA$1315,DataRegularSeason20242025!$B$3:$B$1315, "&lt;=" &amp; $A88, DataRegularSeason20242025!$D$3:$D$1315, AC$1)+SUMIFS(DataRegularSeason20242025!$AB$3:$AB$1315,DataRegularSeason20242025!$B$3:$B$1315, "&lt;=" &amp; $A88, DataRegularSeason20242025!$E$3:$E$1315, AC$1)</f>
        <v>15</v>
      </c>
      <c r="AD88" s="2">
        <f>SUMIFS(DataRegularSeason20242025!$AA$3:$AA$1315,DataRegularSeason20242025!$B$3:$B$1315, "&lt;=" &amp; $A88, DataRegularSeason20242025!$D$3:$D$1315, AD$1)+SUMIFS(DataRegularSeason20242025!$AB$3:$AB$1315,DataRegularSeason20242025!$B$3:$B$1315, "&lt;=" &amp; $A88, DataRegularSeason20242025!$E$3:$E$1315, AD$1)</f>
        <v>17</v>
      </c>
      <c r="AE88" s="2">
        <f>SUMIFS(DataRegularSeason20242025!$AA$3:$AA$1315,DataRegularSeason20242025!$B$3:$B$1315, "&lt;=" &amp; $A88, DataRegularSeason20242025!$D$3:$D$1315, AE$1)+SUMIFS(DataRegularSeason20242025!$AB$3:$AB$1315,DataRegularSeason20242025!$B$3:$B$1315, "&lt;=" &amp; $A88, DataRegularSeason20242025!$E$3:$E$1315, AE$1)</f>
        <v>20</v>
      </c>
      <c r="AF88" s="2">
        <f>SUMIFS(DataRegularSeason20242025!$AA$3:$AA$1315,DataRegularSeason20242025!$B$3:$B$1315, "&lt;=" &amp; $A88, DataRegularSeason20242025!$D$3:$D$1315, AF$1)+SUMIFS(DataRegularSeason20242025!$AB$3:$AB$1315,DataRegularSeason20242025!$B$3:$B$1315, "&lt;=" &amp; $A88, DataRegularSeason20242025!$E$3:$E$1315, AF$1)</f>
        <v>28</v>
      </c>
      <c r="AG88" s="2">
        <f>SUMIFS(DataRegularSeason20242025!$AA$3:$AA$1315,DataRegularSeason20242025!$B$3:$B$1315, "&lt;=" &amp; $A88, DataRegularSeason20242025!$D$3:$D$1315, AG$1)+SUMIFS(DataRegularSeason20242025!$AB$3:$AB$1315,DataRegularSeason20242025!$B$3:$B$1315, "&lt;=" &amp; $A88, DataRegularSeason20242025!$E$3:$E$1315, AG$1)</f>
        <v>20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16</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16</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15</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23</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22</v>
      </c>
      <c r="R89" s="2">
        <f>SUMIFS(DataRegularSeason20242025!$AA$3:$AA$1315,DataRegularSeason20242025!$B$3:$B$1315, "&lt;=" &amp; $A89, DataRegularSeason20242025!$D$3:$D$1315, R$1)+SUMIFS(DataRegularSeason20242025!$AB$3:$AB$1315,DataRegularSeason20242025!$B$3:$B$1315, "&lt;=" &amp; $A89, DataRegularSeason20242025!$E$3:$E$1315, R$1)</f>
        <v>12</v>
      </c>
      <c r="S89" s="2">
        <f>SUMIFS(DataRegularSeason20242025!$AA$3:$AA$1315,DataRegularSeason20242025!$B$3:$B$1315, "&lt;=" &amp; $A89, DataRegularSeason20242025!$D$3:$D$1315, S$1)+SUMIFS(DataRegularSeason20242025!$AB$3:$AB$1315,DataRegularSeason20242025!$B$3:$B$1315, "&lt;=" &amp; $A89, DataRegularSeason20242025!$E$3:$E$1315, S$1)</f>
        <v>15</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14</v>
      </c>
      <c r="V89" s="2">
        <f>SUMIFS(DataRegularSeason20242025!$AA$3:$AA$1315,DataRegularSeason20242025!$B$3:$B$1315, "&lt;=" &amp; $A89, DataRegularSeason20242025!$D$3:$D$1315, V$1)+SUMIFS(DataRegularSeason20242025!$AB$3:$AB$1315,DataRegularSeason20242025!$B$3:$B$1315, "&lt;=" &amp; $A89, DataRegularSeason20242025!$E$3:$E$1315, V$1)</f>
        <v>14</v>
      </c>
      <c r="W89" s="2">
        <f>SUMIFS(DataRegularSeason20242025!$AA$3:$AA$1315,DataRegularSeason20242025!$B$3:$B$1315, "&lt;=" &amp; $A89, DataRegularSeason20242025!$D$3:$D$1315, W$1)+SUMIFS(DataRegularSeason20242025!$AB$3:$AB$1315,DataRegularSeason20242025!$B$3:$B$1315, "&lt;=" &amp; $A89, DataRegularSeason20242025!$E$3:$E$1315, W$1)</f>
        <v>14</v>
      </c>
      <c r="X89" s="2">
        <f>SUMIFS(DataRegularSeason20242025!$AA$3:$AA$1315,DataRegularSeason20242025!$B$3:$B$1315, "&lt;=" &amp; $A89, DataRegularSeason20242025!$D$3:$D$1315, X$1)+SUMIFS(DataRegularSeason20242025!$AB$3:$AB$1315,DataRegularSeason20242025!$B$3:$B$1315, "&lt;=" &amp; $A89, DataRegularSeason20242025!$E$3:$E$1315, X$1)</f>
        <v>13</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20</v>
      </c>
      <c r="AC89" s="2">
        <f>SUMIFS(DataRegularSeason20242025!$AA$3:$AA$1315,DataRegularSeason20242025!$B$3:$B$1315, "&lt;=" &amp; $A89, DataRegularSeason20242025!$D$3:$D$1315, AC$1)+SUMIFS(DataRegularSeason20242025!$AB$3:$AB$1315,DataRegularSeason20242025!$B$3:$B$1315, "&lt;=" &amp; $A89, DataRegularSeason20242025!$E$3:$E$1315, AC$1)</f>
        <v>15</v>
      </c>
      <c r="AD89" s="2">
        <f>SUMIFS(DataRegularSeason20242025!$AA$3:$AA$1315,DataRegularSeason20242025!$B$3:$B$1315, "&lt;=" &amp; $A89, DataRegularSeason20242025!$D$3:$D$1315, AD$1)+SUMIFS(DataRegularSeason20242025!$AB$3:$AB$1315,DataRegularSeason20242025!$B$3:$B$1315, "&lt;=" &amp; $A89, DataRegularSeason20242025!$E$3:$E$1315, AD$1)</f>
        <v>17</v>
      </c>
      <c r="AE89" s="2">
        <f>SUMIFS(DataRegularSeason20242025!$AA$3:$AA$1315,DataRegularSeason20242025!$B$3:$B$1315, "&lt;=" &amp; $A89, DataRegularSeason20242025!$D$3:$D$1315, AE$1)+SUMIFS(DataRegularSeason20242025!$AB$3:$AB$1315,DataRegularSeason20242025!$B$3:$B$1315, "&lt;=" &amp; $A89, DataRegularSeason20242025!$E$3:$E$1315, AE$1)</f>
        <v>20</v>
      </c>
      <c r="AF89" s="2">
        <f>SUMIFS(DataRegularSeason20242025!$AA$3:$AA$1315,DataRegularSeason20242025!$B$3:$B$1315, "&lt;=" &amp; $A89, DataRegularSeason20242025!$D$3:$D$1315, AF$1)+SUMIFS(DataRegularSeason20242025!$AB$3:$AB$1315,DataRegularSeason20242025!$B$3:$B$1315, "&lt;=" &amp; $A89, DataRegularSeason20242025!$E$3:$E$1315, AF$1)</f>
        <v>28</v>
      </c>
      <c r="AG89" s="2">
        <f>SUMIFS(DataRegularSeason20242025!$AA$3:$AA$1315,DataRegularSeason20242025!$B$3:$B$1315, "&lt;=" &amp; $A89, DataRegularSeason20242025!$D$3:$D$1315, AG$1)+SUMIFS(DataRegularSeason20242025!$AB$3:$AB$1315,DataRegularSeason20242025!$B$3:$B$1315, "&lt;=" &amp; $A89, DataRegularSeason20242025!$E$3:$E$1315, AG$1)</f>
        <v>20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16</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16</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15</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23</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22</v>
      </c>
      <c r="R90" s="2">
        <f>SUMIFS(DataRegularSeason20242025!$AA$3:$AA$1315,DataRegularSeason20242025!$B$3:$B$1315, "&lt;=" &amp; $A90, DataRegularSeason20242025!$D$3:$D$1315, R$1)+SUMIFS(DataRegularSeason20242025!$AB$3:$AB$1315,DataRegularSeason20242025!$B$3:$B$1315, "&lt;=" &amp; $A90, DataRegularSeason20242025!$E$3:$E$1315, R$1)</f>
        <v>12</v>
      </c>
      <c r="S90" s="2">
        <f>SUMIFS(DataRegularSeason20242025!$AA$3:$AA$1315,DataRegularSeason20242025!$B$3:$B$1315, "&lt;=" &amp; $A90, DataRegularSeason20242025!$D$3:$D$1315, S$1)+SUMIFS(DataRegularSeason20242025!$AB$3:$AB$1315,DataRegularSeason20242025!$B$3:$B$1315, "&lt;=" &amp; $A90, DataRegularSeason20242025!$E$3:$E$1315, S$1)</f>
        <v>15</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14</v>
      </c>
      <c r="V90" s="2">
        <f>SUMIFS(DataRegularSeason20242025!$AA$3:$AA$1315,DataRegularSeason20242025!$B$3:$B$1315, "&lt;=" &amp; $A90, DataRegularSeason20242025!$D$3:$D$1315, V$1)+SUMIFS(DataRegularSeason20242025!$AB$3:$AB$1315,DataRegularSeason20242025!$B$3:$B$1315, "&lt;=" &amp; $A90, DataRegularSeason20242025!$E$3:$E$1315, V$1)</f>
        <v>14</v>
      </c>
      <c r="W90" s="2">
        <f>SUMIFS(DataRegularSeason20242025!$AA$3:$AA$1315,DataRegularSeason20242025!$B$3:$B$1315, "&lt;=" &amp; $A90, DataRegularSeason20242025!$D$3:$D$1315, W$1)+SUMIFS(DataRegularSeason20242025!$AB$3:$AB$1315,DataRegularSeason20242025!$B$3:$B$1315, "&lt;=" &amp; $A90, DataRegularSeason20242025!$E$3:$E$1315, W$1)</f>
        <v>14</v>
      </c>
      <c r="X90" s="2">
        <f>SUMIFS(DataRegularSeason20242025!$AA$3:$AA$1315,DataRegularSeason20242025!$B$3:$B$1315, "&lt;=" &amp; $A90, DataRegularSeason20242025!$D$3:$D$1315, X$1)+SUMIFS(DataRegularSeason20242025!$AB$3:$AB$1315,DataRegularSeason20242025!$B$3:$B$1315, "&lt;=" &amp; $A90, DataRegularSeason20242025!$E$3:$E$1315, X$1)</f>
        <v>13</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20</v>
      </c>
      <c r="AC90" s="2">
        <f>SUMIFS(DataRegularSeason20242025!$AA$3:$AA$1315,DataRegularSeason20242025!$B$3:$B$1315, "&lt;=" &amp; $A90, DataRegularSeason20242025!$D$3:$D$1315, AC$1)+SUMIFS(DataRegularSeason20242025!$AB$3:$AB$1315,DataRegularSeason20242025!$B$3:$B$1315, "&lt;=" &amp; $A90, DataRegularSeason20242025!$E$3:$E$1315, AC$1)</f>
        <v>15</v>
      </c>
      <c r="AD90" s="2">
        <f>SUMIFS(DataRegularSeason20242025!$AA$3:$AA$1315,DataRegularSeason20242025!$B$3:$B$1315, "&lt;=" &amp; $A90, DataRegularSeason20242025!$D$3:$D$1315, AD$1)+SUMIFS(DataRegularSeason20242025!$AB$3:$AB$1315,DataRegularSeason20242025!$B$3:$B$1315, "&lt;=" &amp; $A90, DataRegularSeason20242025!$E$3:$E$1315, AD$1)</f>
        <v>17</v>
      </c>
      <c r="AE90" s="2">
        <f>SUMIFS(DataRegularSeason20242025!$AA$3:$AA$1315,DataRegularSeason20242025!$B$3:$B$1315, "&lt;=" &amp; $A90, DataRegularSeason20242025!$D$3:$D$1315, AE$1)+SUMIFS(DataRegularSeason20242025!$AB$3:$AB$1315,DataRegularSeason20242025!$B$3:$B$1315, "&lt;=" &amp; $A90, DataRegularSeason20242025!$E$3:$E$1315, AE$1)</f>
        <v>20</v>
      </c>
      <c r="AF90" s="2">
        <f>SUMIFS(DataRegularSeason20242025!$AA$3:$AA$1315,DataRegularSeason20242025!$B$3:$B$1315, "&lt;=" &amp; $A90, DataRegularSeason20242025!$D$3:$D$1315, AF$1)+SUMIFS(DataRegularSeason20242025!$AB$3:$AB$1315,DataRegularSeason20242025!$B$3:$B$1315, "&lt;=" &amp; $A90, DataRegularSeason20242025!$E$3:$E$1315, AF$1)</f>
        <v>28</v>
      </c>
      <c r="AG90" s="2">
        <f>SUMIFS(DataRegularSeason20242025!$AA$3:$AA$1315,DataRegularSeason20242025!$B$3:$B$1315, "&lt;=" &amp; $A90, DataRegularSeason20242025!$D$3:$D$1315, AG$1)+SUMIFS(DataRegularSeason20242025!$AB$3:$AB$1315,DataRegularSeason20242025!$B$3:$B$1315, "&lt;=" &amp; $A90, DataRegularSeason20242025!$E$3:$E$1315, AG$1)</f>
        <v>20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16</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16</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15</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23</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22</v>
      </c>
      <c r="R91" s="2">
        <f>SUMIFS(DataRegularSeason20242025!$AA$3:$AA$1315,DataRegularSeason20242025!$B$3:$B$1315, "&lt;=" &amp; $A91, DataRegularSeason20242025!$D$3:$D$1315, R$1)+SUMIFS(DataRegularSeason20242025!$AB$3:$AB$1315,DataRegularSeason20242025!$B$3:$B$1315, "&lt;=" &amp; $A91, DataRegularSeason20242025!$E$3:$E$1315, R$1)</f>
        <v>12</v>
      </c>
      <c r="S91" s="2">
        <f>SUMIFS(DataRegularSeason20242025!$AA$3:$AA$1315,DataRegularSeason20242025!$B$3:$B$1315, "&lt;=" &amp; $A91, DataRegularSeason20242025!$D$3:$D$1315, S$1)+SUMIFS(DataRegularSeason20242025!$AB$3:$AB$1315,DataRegularSeason20242025!$B$3:$B$1315, "&lt;=" &amp; $A91, DataRegularSeason20242025!$E$3:$E$1315, S$1)</f>
        <v>15</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14</v>
      </c>
      <c r="V91" s="2">
        <f>SUMIFS(DataRegularSeason20242025!$AA$3:$AA$1315,DataRegularSeason20242025!$B$3:$B$1315, "&lt;=" &amp; $A91, DataRegularSeason20242025!$D$3:$D$1315, V$1)+SUMIFS(DataRegularSeason20242025!$AB$3:$AB$1315,DataRegularSeason20242025!$B$3:$B$1315, "&lt;=" &amp; $A91, DataRegularSeason20242025!$E$3:$E$1315, V$1)</f>
        <v>14</v>
      </c>
      <c r="W91" s="2">
        <f>SUMIFS(DataRegularSeason20242025!$AA$3:$AA$1315,DataRegularSeason20242025!$B$3:$B$1315, "&lt;=" &amp; $A91, DataRegularSeason20242025!$D$3:$D$1315, W$1)+SUMIFS(DataRegularSeason20242025!$AB$3:$AB$1315,DataRegularSeason20242025!$B$3:$B$1315, "&lt;=" &amp; $A91, DataRegularSeason20242025!$E$3:$E$1315, W$1)</f>
        <v>14</v>
      </c>
      <c r="X91" s="2">
        <f>SUMIFS(DataRegularSeason20242025!$AA$3:$AA$1315,DataRegularSeason20242025!$B$3:$B$1315, "&lt;=" &amp; $A91, DataRegularSeason20242025!$D$3:$D$1315, X$1)+SUMIFS(DataRegularSeason20242025!$AB$3:$AB$1315,DataRegularSeason20242025!$B$3:$B$1315, "&lt;=" &amp; $A91, DataRegularSeason20242025!$E$3:$E$1315, X$1)</f>
        <v>13</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20</v>
      </c>
      <c r="AC91" s="2">
        <f>SUMIFS(DataRegularSeason20242025!$AA$3:$AA$1315,DataRegularSeason20242025!$B$3:$B$1315, "&lt;=" &amp; $A91, DataRegularSeason20242025!$D$3:$D$1315, AC$1)+SUMIFS(DataRegularSeason20242025!$AB$3:$AB$1315,DataRegularSeason20242025!$B$3:$B$1315, "&lt;=" &amp; $A91, DataRegularSeason20242025!$E$3:$E$1315, AC$1)</f>
        <v>15</v>
      </c>
      <c r="AD91" s="2">
        <f>SUMIFS(DataRegularSeason20242025!$AA$3:$AA$1315,DataRegularSeason20242025!$B$3:$B$1315, "&lt;=" &amp; $A91, DataRegularSeason20242025!$D$3:$D$1315, AD$1)+SUMIFS(DataRegularSeason20242025!$AB$3:$AB$1315,DataRegularSeason20242025!$B$3:$B$1315, "&lt;=" &amp; $A91, DataRegularSeason20242025!$E$3:$E$1315, AD$1)</f>
        <v>17</v>
      </c>
      <c r="AE91" s="2">
        <f>SUMIFS(DataRegularSeason20242025!$AA$3:$AA$1315,DataRegularSeason20242025!$B$3:$B$1315, "&lt;=" &amp; $A91, DataRegularSeason20242025!$D$3:$D$1315, AE$1)+SUMIFS(DataRegularSeason20242025!$AB$3:$AB$1315,DataRegularSeason20242025!$B$3:$B$1315, "&lt;=" &amp; $A91, DataRegularSeason20242025!$E$3:$E$1315, AE$1)</f>
        <v>20</v>
      </c>
      <c r="AF91" s="2">
        <f>SUMIFS(DataRegularSeason20242025!$AA$3:$AA$1315,DataRegularSeason20242025!$B$3:$B$1315, "&lt;=" &amp; $A91, DataRegularSeason20242025!$D$3:$D$1315, AF$1)+SUMIFS(DataRegularSeason20242025!$AB$3:$AB$1315,DataRegularSeason20242025!$B$3:$B$1315, "&lt;=" &amp; $A91, DataRegularSeason20242025!$E$3:$E$1315, AF$1)</f>
        <v>28</v>
      </c>
      <c r="AG91" s="2">
        <f>SUMIFS(DataRegularSeason20242025!$AA$3:$AA$1315,DataRegularSeason20242025!$B$3:$B$1315, "&lt;=" &amp; $A91, DataRegularSeason20242025!$D$3:$D$1315, AG$1)+SUMIFS(DataRegularSeason20242025!$AB$3:$AB$1315,DataRegularSeason20242025!$B$3:$B$1315, "&lt;=" &amp; $A91, DataRegularSeason20242025!$E$3:$E$1315, AG$1)</f>
        <v>20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16</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16</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15</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23</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22</v>
      </c>
      <c r="R92" s="2">
        <f>SUMIFS(DataRegularSeason20242025!$AA$3:$AA$1315,DataRegularSeason20242025!$B$3:$B$1315, "&lt;=" &amp; $A92, DataRegularSeason20242025!$D$3:$D$1315, R$1)+SUMIFS(DataRegularSeason20242025!$AB$3:$AB$1315,DataRegularSeason20242025!$B$3:$B$1315, "&lt;=" &amp; $A92, DataRegularSeason20242025!$E$3:$E$1315, R$1)</f>
        <v>12</v>
      </c>
      <c r="S92" s="2">
        <f>SUMIFS(DataRegularSeason20242025!$AA$3:$AA$1315,DataRegularSeason20242025!$B$3:$B$1315, "&lt;=" &amp; $A92, DataRegularSeason20242025!$D$3:$D$1315, S$1)+SUMIFS(DataRegularSeason20242025!$AB$3:$AB$1315,DataRegularSeason20242025!$B$3:$B$1315, "&lt;=" &amp; $A92, DataRegularSeason20242025!$E$3:$E$1315, S$1)</f>
        <v>15</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14</v>
      </c>
      <c r="V92" s="2">
        <f>SUMIFS(DataRegularSeason20242025!$AA$3:$AA$1315,DataRegularSeason20242025!$B$3:$B$1315, "&lt;=" &amp; $A92, DataRegularSeason20242025!$D$3:$D$1315, V$1)+SUMIFS(DataRegularSeason20242025!$AB$3:$AB$1315,DataRegularSeason20242025!$B$3:$B$1315, "&lt;=" &amp; $A92, DataRegularSeason20242025!$E$3:$E$1315, V$1)</f>
        <v>14</v>
      </c>
      <c r="W92" s="2">
        <f>SUMIFS(DataRegularSeason20242025!$AA$3:$AA$1315,DataRegularSeason20242025!$B$3:$B$1315, "&lt;=" &amp; $A92, DataRegularSeason20242025!$D$3:$D$1315, W$1)+SUMIFS(DataRegularSeason20242025!$AB$3:$AB$1315,DataRegularSeason20242025!$B$3:$B$1315, "&lt;=" &amp; $A92, DataRegularSeason20242025!$E$3:$E$1315, W$1)</f>
        <v>14</v>
      </c>
      <c r="X92" s="2">
        <f>SUMIFS(DataRegularSeason20242025!$AA$3:$AA$1315,DataRegularSeason20242025!$B$3:$B$1315, "&lt;=" &amp; $A92, DataRegularSeason20242025!$D$3:$D$1315, X$1)+SUMIFS(DataRegularSeason20242025!$AB$3:$AB$1315,DataRegularSeason20242025!$B$3:$B$1315, "&lt;=" &amp; $A92, DataRegularSeason20242025!$E$3:$E$1315, X$1)</f>
        <v>13</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20</v>
      </c>
      <c r="AC92" s="2">
        <f>SUMIFS(DataRegularSeason20242025!$AA$3:$AA$1315,DataRegularSeason20242025!$B$3:$B$1315, "&lt;=" &amp; $A92, DataRegularSeason20242025!$D$3:$D$1315, AC$1)+SUMIFS(DataRegularSeason20242025!$AB$3:$AB$1315,DataRegularSeason20242025!$B$3:$B$1315, "&lt;=" &amp; $A92, DataRegularSeason20242025!$E$3:$E$1315, AC$1)</f>
        <v>15</v>
      </c>
      <c r="AD92" s="2">
        <f>SUMIFS(DataRegularSeason20242025!$AA$3:$AA$1315,DataRegularSeason20242025!$B$3:$B$1315, "&lt;=" &amp; $A92, DataRegularSeason20242025!$D$3:$D$1315, AD$1)+SUMIFS(DataRegularSeason20242025!$AB$3:$AB$1315,DataRegularSeason20242025!$B$3:$B$1315, "&lt;=" &amp; $A92, DataRegularSeason20242025!$E$3:$E$1315, AD$1)</f>
        <v>17</v>
      </c>
      <c r="AE92" s="2">
        <f>SUMIFS(DataRegularSeason20242025!$AA$3:$AA$1315,DataRegularSeason20242025!$B$3:$B$1315, "&lt;=" &amp; $A92, DataRegularSeason20242025!$D$3:$D$1315, AE$1)+SUMIFS(DataRegularSeason20242025!$AB$3:$AB$1315,DataRegularSeason20242025!$B$3:$B$1315, "&lt;=" &amp; $A92, DataRegularSeason20242025!$E$3:$E$1315, AE$1)</f>
        <v>20</v>
      </c>
      <c r="AF92" s="2">
        <f>SUMIFS(DataRegularSeason20242025!$AA$3:$AA$1315,DataRegularSeason20242025!$B$3:$B$1315, "&lt;=" &amp; $A92, DataRegularSeason20242025!$D$3:$D$1315, AF$1)+SUMIFS(DataRegularSeason20242025!$AB$3:$AB$1315,DataRegularSeason20242025!$B$3:$B$1315, "&lt;=" &amp; $A92, DataRegularSeason20242025!$E$3:$E$1315, AF$1)</f>
        <v>28</v>
      </c>
      <c r="AG92" s="2">
        <f>SUMIFS(DataRegularSeason20242025!$AA$3:$AA$1315,DataRegularSeason20242025!$B$3:$B$1315, "&lt;=" &amp; $A92, DataRegularSeason20242025!$D$3:$D$1315, AG$1)+SUMIFS(DataRegularSeason20242025!$AB$3:$AB$1315,DataRegularSeason20242025!$B$3:$B$1315, "&lt;=" &amp; $A92, DataRegularSeason20242025!$E$3:$E$1315, AG$1)</f>
        <v>20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16</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16</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15</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23</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22</v>
      </c>
      <c r="R93" s="2">
        <f>SUMIFS(DataRegularSeason20242025!$AA$3:$AA$1315,DataRegularSeason20242025!$B$3:$B$1315, "&lt;=" &amp; $A93, DataRegularSeason20242025!$D$3:$D$1315, R$1)+SUMIFS(DataRegularSeason20242025!$AB$3:$AB$1315,DataRegularSeason20242025!$B$3:$B$1315, "&lt;=" &amp; $A93, DataRegularSeason20242025!$E$3:$E$1315, R$1)</f>
        <v>12</v>
      </c>
      <c r="S93" s="2">
        <f>SUMIFS(DataRegularSeason20242025!$AA$3:$AA$1315,DataRegularSeason20242025!$B$3:$B$1315, "&lt;=" &amp; $A93, DataRegularSeason20242025!$D$3:$D$1315, S$1)+SUMIFS(DataRegularSeason20242025!$AB$3:$AB$1315,DataRegularSeason20242025!$B$3:$B$1315, "&lt;=" &amp; $A93, DataRegularSeason20242025!$E$3:$E$1315, S$1)</f>
        <v>15</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14</v>
      </c>
      <c r="V93" s="2">
        <f>SUMIFS(DataRegularSeason20242025!$AA$3:$AA$1315,DataRegularSeason20242025!$B$3:$B$1315, "&lt;=" &amp; $A93, DataRegularSeason20242025!$D$3:$D$1315, V$1)+SUMIFS(DataRegularSeason20242025!$AB$3:$AB$1315,DataRegularSeason20242025!$B$3:$B$1315, "&lt;=" &amp; $A93, DataRegularSeason20242025!$E$3:$E$1315, V$1)</f>
        <v>14</v>
      </c>
      <c r="W93" s="2">
        <f>SUMIFS(DataRegularSeason20242025!$AA$3:$AA$1315,DataRegularSeason20242025!$B$3:$B$1315, "&lt;=" &amp; $A93, DataRegularSeason20242025!$D$3:$D$1315, W$1)+SUMIFS(DataRegularSeason20242025!$AB$3:$AB$1315,DataRegularSeason20242025!$B$3:$B$1315, "&lt;=" &amp; $A93, DataRegularSeason20242025!$E$3:$E$1315, W$1)</f>
        <v>14</v>
      </c>
      <c r="X93" s="2">
        <f>SUMIFS(DataRegularSeason20242025!$AA$3:$AA$1315,DataRegularSeason20242025!$B$3:$B$1315, "&lt;=" &amp; $A93, DataRegularSeason20242025!$D$3:$D$1315, X$1)+SUMIFS(DataRegularSeason20242025!$AB$3:$AB$1315,DataRegularSeason20242025!$B$3:$B$1315, "&lt;=" &amp; $A93, DataRegularSeason20242025!$E$3:$E$1315, X$1)</f>
        <v>13</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20</v>
      </c>
      <c r="AC93" s="2">
        <f>SUMIFS(DataRegularSeason20242025!$AA$3:$AA$1315,DataRegularSeason20242025!$B$3:$B$1315, "&lt;=" &amp; $A93, DataRegularSeason20242025!$D$3:$D$1315, AC$1)+SUMIFS(DataRegularSeason20242025!$AB$3:$AB$1315,DataRegularSeason20242025!$B$3:$B$1315, "&lt;=" &amp; $A93, DataRegularSeason20242025!$E$3:$E$1315, AC$1)</f>
        <v>15</v>
      </c>
      <c r="AD93" s="2">
        <f>SUMIFS(DataRegularSeason20242025!$AA$3:$AA$1315,DataRegularSeason20242025!$B$3:$B$1315, "&lt;=" &amp; $A93, DataRegularSeason20242025!$D$3:$D$1315, AD$1)+SUMIFS(DataRegularSeason20242025!$AB$3:$AB$1315,DataRegularSeason20242025!$B$3:$B$1315, "&lt;=" &amp; $A93, DataRegularSeason20242025!$E$3:$E$1315, AD$1)</f>
        <v>17</v>
      </c>
      <c r="AE93" s="2">
        <f>SUMIFS(DataRegularSeason20242025!$AA$3:$AA$1315,DataRegularSeason20242025!$B$3:$B$1315, "&lt;=" &amp; $A93, DataRegularSeason20242025!$D$3:$D$1315, AE$1)+SUMIFS(DataRegularSeason20242025!$AB$3:$AB$1315,DataRegularSeason20242025!$B$3:$B$1315, "&lt;=" &amp; $A93, DataRegularSeason20242025!$E$3:$E$1315, AE$1)</f>
        <v>20</v>
      </c>
      <c r="AF93" s="2">
        <f>SUMIFS(DataRegularSeason20242025!$AA$3:$AA$1315,DataRegularSeason20242025!$B$3:$B$1315, "&lt;=" &amp; $A93, DataRegularSeason20242025!$D$3:$D$1315, AF$1)+SUMIFS(DataRegularSeason20242025!$AB$3:$AB$1315,DataRegularSeason20242025!$B$3:$B$1315, "&lt;=" &amp; $A93, DataRegularSeason20242025!$E$3:$E$1315, AF$1)</f>
        <v>28</v>
      </c>
      <c r="AG93" s="2">
        <f>SUMIFS(DataRegularSeason20242025!$AA$3:$AA$1315,DataRegularSeason20242025!$B$3:$B$1315, "&lt;=" &amp; $A93, DataRegularSeason20242025!$D$3:$D$1315, AG$1)+SUMIFS(DataRegularSeason20242025!$AB$3:$AB$1315,DataRegularSeason20242025!$B$3:$B$1315, "&lt;=" &amp; $A93, DataRegularSeason20242025!$E$3:$E$1315, AG$1)</f>
        <v>20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16</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16</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15</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23</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22</v>
      </c>
      <c r="R94" s="2">
        <f>SUMIFS(DataRegularSeason20242025!$AA$3:$AA$1315,DataRegularSeason20242025!$B$3:$B$1315, "&lt;=" &amp; $A94, DataRegularSeason20242025!$D$3:$D$1315, R$1)+SUMIFS(DataRegularSeason20242025!$AB$3:$AB$1315,DataRegularSeason20242025!$B$3:$B$1315, "&lt;=" &amp; $A94, DataRegularSeason20242025!$E$3:$E$1315, R$1)</f>
        <v>12</v>
      </c>
      <c r="S94" s="2">
        <f>SUMIFS(DataRegularSeason20242025!$AA$3:$AA$1315,DataRegularSeason20242025!$B$3:$B$1315, "&lt;=" &amp; $A94, DataRegularSeason20242025!$D$3:$D$1315, S$1)+SUMIFS(DataRegularSeason20242025!$AB$3:$AB$1315,DataRegularSeason20242025!$B$3:$B$1315, "&lt;=" &amp; $A94, DataRegularSeason20242025!$E$3:$E$1315, S$1)</f>
        <v>15</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14</v>
      </c>
      <c r="V94" s="2">
        <f>SUMIFS(DataRegularSeason20242025!$AA$3:$AA$1315,DataRegularSeason20242025!$B$3:$B$1315, "&lt;=" &amp; $A94, DataRegularSeason20242025!$D$3:$D$1315, V$1)+SUMIFS(DataRegularSeason20242025!$AB$3:$AB$1315,DataRegularSeason20242025!$B$3:$B$1315, "&lt;=" &amp; $A94, DataRegularSeason20242025!$E$3:$E$1315, V$1)</f>
        <v>14</v>
      </c>
      <c r="W94" s="2">
        <f>SUMIFS(DataRegularSeason20242025!$AA$3:$AA$1315,DataRegularSeason20242025!$B$3:$B$1315, "&lt;=" &amp; $A94, DataRegularSeason20242025!$D$3:$D$1315, W$1)+SUMIFS(DataRegularSeason20242025!$AB$3:$AB$1315,DataRegularSeason20242025!$B$3:$B$1315, "&lt;=" &amp; $A94, DataRegularSeason20242025!$E$3:$E$1315, W$1)</f>
        <v>14</v>
      </c>
      <c r="X94" s="2">
        <f>SUMIFS(DataRegularSeason20242025!$AA$3:$AA$1315,DataRegularSeason20242025!$B$3:$B$1315, "&lt;=" &amp; $A94, DataRegularSeason20242025!$D$3:$D$1315, X$1)+SUMIFS(DataRegularSeason20242025!$AB$3:$AB$1315,DataRegularSeason20242025!$B$3:$B$1315, "&lt;=" &amp; $A94, DataRegularSeason20242025!$E$3:$E$1315, X$1)</f>
        <v>13</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20</v>
      </c>
      <c r="AC94" s="2">
        <f>SUMIFS(DataRegularSeason20242025!$AA$3:$AA$1315,DataRegularSeason20242025!$B$3:$B$1315, "&lt;=" &amp; $A94, DataRegularSeason20242025!$D$3:$D$1315, AC$1)+SUMIFS(DataRegularSeason20242025!$AB$3:$AB$1315,DataRegularSeason20242025!$B$3:$B$1315, "&lt;=" &amp; $A94, DataRegularSeason20242025!$E$3:$E$1315, AC$1)</f>
        <v>15</v>
      </c>
      <c r="AD94" s="2">
        <f>SUMIFS(DataRegularSeason20242025!$AA$3:$AA$1315,DataRegularSeason20242025!$B$3:$B$1315, "&lt;=" &amp; $A94, DataRegularSeason20242025!$D$3:$D$1315, AD$1)+SUMIFS(DataRegularSeason20242025!$AB$3:$AB$1315,DataRegularSeason20242025!$B$3:$B$1315, "&lt;=" &amp; $A94, DataRegularSeason20242025!$E$3:$E$1315, AD$1)</f>
        <v>17</v>
      </c>
      <c r="AE94" s="2">
        <f>SUMIFS(DataRegularSeason20242025!$AA$3:$AA$1315,DataRegularSeason20242025!$B$3:$B$1315, "&lt;=" &amp; $A94, DataRegularSeason20242025!$D$3:$D$1315, AE$1)+SUMIFS(DataRegularSeason20242025!$AB$3:$AB$1315,DataRegularSeason20242025!$B$3:$B$1315, "&lt;=" &amp; $A94, DataRegularSeason20242025!$E$3:$E$1315, AE$1)</f>
        <v>20</v>
      </c>
      <c r="AF94" s="2">
        <f>SUMIFS(DataRegularSeason20242025!$AA$3:$AA$1315,DataRegularSeason20242025!$B$3:$B$1315, "&lt;=" &amp; $A94, DataRegularSeason20242025!$D$3:$D$1315, AF$1)+SUMIFS(DataRegularSeason20242025!$AB$3:$AB$1315,DataRegularSeason20242025!$B$3:$B$1315, "&lt;=" &amp; $A94, DataRegularSeason20242025!$E$3:$E$1315, AF$1)</f>
        <v>28</v>
      </c>
      <c r="AG94" s="2">
        <f>SUMIFS(DataRegularSeason20242025!$AA$3:$AA$1315,DataRegularSeason20242025!$B$3:$B$1315, "&lt;=" &amp; $A94, DataRegularSeason20242025!$D$3:$D$1315, AG$1)+SUMIFS(DataRegularSeason20242025!$AB$3:$AB$1315,DataRegularSeason20242025!$B$3:$B$1315, "&lt;=" &amp; $A94, DataRegularSeason20242025!$E$3:$E$1315, AG$1)</f>
        <v>20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16</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16</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15</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23</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22</v>
      </c>
      <c r="R95" s="2">
        <f>SUMIFS(DataRegularSeason20242025!$AA$3:$AA$1315,DataRegularSeason20242025!$B$3:$B$1315, "&lt;=" &amp; $A95, DataRegularSeason20242025!$D$3:$D$1315, R$1)+SUMIFS(DataRegularSeason20242025!$AB$3:$AB$1315,DataRegularSeason20242025!$B$3:$B$1315, "&lt;=" &amp; $A95, DataRegularSeason20242025!$E$3:$E$1315, R$1)</f>
        <v>12</v>
      </c>
      <c r="S95" s="2">
        <f>SUMIFS(DataRegularSeason20242025!$AA$3:$AA$1315,DataRegularSeason20242025!$B$3:$B$1315, "&lt;=" &amp; $A95, DataRegularSeason20242025!$D$3:$D$1315, S$1)+SUMIFS(DataRegularSeason20242025!$AB$3:$AB$1315,DataRegularSeason20242025!$B$3:$B$1315, "&lt;=" &amp; $A95, DataRegularSeason20242025!$E$3:$E$1315, S$1)</f>
        <v>15</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14</v>
      </c>
      <c r="V95" s="2">
        <f>SUMIFS(DataRegularSeason20242025!$AA$3:$AA$1315,DataRegularSeason20242025!$B$3:$B$1315, "&lt;=" &amp; $A95, DataRegularSeason20242025!$D$3:$D$1315, V$1)+SUMIFS(DataRegularSeason20242025!$AB$3:$AB$1315,DataRegularSeason20242025!$B$3:$B$1315, "&lt;=" &amp; $A95, DataRegularSeason20242025!$E$3:$E$1315, V$1)</f>
        <v>14</v>
      </c>
      <c r="W95" s="2">
        <f>SUMIFS(DataRegularSeason20242025!$AA$3:$AA$1315,DataRegularSeason20242025!$B$3:$B$1315, "&lt;=" &amp; $A95, DataRegularSeason20242025!$D$3:$D$1315, W$1)+SUMIFS(DataRegularSeason20242025!$AB$3:$AB$1315,DataRegularSeason20242025!$B$3:$B$1315, "&lt;=" &amp; $A95, DataRegularSeason20242025!$E$3:$E$1315, W$1)</f>
        <v>14</v>
      </c>
      <c r="X95" s="2">
        <f>SUMIFS(DataRegularSeason20242025!$AA$3:$AA$1315,DataRegularSeason20242025!$B$3:$B$1315, "&lt;=" &amp; $A95, DataRegularSeason20242025!$D$3:$D$1315, X$1)+SUMIFS(DataRegularSeason20242025!$AB$3:$AB$1315,DataRegularSeason20242025!$B$3:$B$1315, "&lt;=" &amp; $A95, DataRegularSeason20242025!$E$3:$E$1315, X$1)</f>
        <v>13</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20</v>
      </c>
      <c r="AC95" s="2">
        <f>SUMIFS(DataRegularSeason20242025!$AA$3:$AA$1315,DataRegularSeason20242025!$B$3:$B$1315, "&lt;=" &amp; $A95, DataRegularSeason20242025!$D$3:$D$1315, AC$1)+SUMIFS(DataRegularSeason20242025!$AB$3:$AB$1315,DataRegularSeason20242025!$B$3:$B$1315, "&lt;=" &amp; $A95, DataRegularSeason20242025!$E$3:$E$1315, AC$1)</f>
        <v>15</v>
      </c>
      <c r="AD95" s="2">
        <f>SUMIFS(DataRegularSeason20242025!$AA$3:$AA$1315,DataRegularSeason20242025!$B$3:$B$1315, "&lt;=" &amp; $A95, DataRegularSeason20242025!$D$3:$D$1315, AD$1)+SUMIFS(DataRegularSeason20242025!$AB$3:$AB$1315,DataRegularSeason20242025!$B$3:$B$1315, "&lt;=" &amp; $A95, DataRegularSeason20242025!$E$3:$E$1315, AD$1)</f>
        <v>17</v>
      </c>
      <c r="AE95" s="2">
        <f>SUMIFS(DataRegularSeason20242025!$AA$3:$AA$1315,DataRegularSeason20242025!$B$3:$B$1315, "&lt;=" &amp; $A95, DataRegularSeason20242025!$D$3:$D$1315, AE$1)+SUMIFS(DataRegularSeason20242025!$AB$3:$AB$1315,DataRegularSeason20242025!$B$3:$B$1315, "&lt;=" &amp; $A95, DataRegularSeason20242025!$E$3:$E$1315, AE$1)</f>
        <v>20</v>
      </c>
      <c r="AF95" s="2">
        <f>SUMIFS(DataRegularSeason20242025!$AA$3:$AA$1315,DataRegularSeason20242025!$B$3:$B$1315, "&lt;=" &amp; $A95, DataRegularSeason20242025!$D$3:$D$1315, AF$1)+SUMIFS(DataRegularSeason20242025!$AB$3:$AB$1315,DataRegularSeason20242025!$B$3:$B$1315, "&lt;=" &amp; $A95, DataRegularSeason20242025!$E$3:$E$1315, AF$1)</f>
        <v>28</v>
      </c>
      <c r="AG95" s="2">
        <f>SUMIFS(DataRegularSeason20242025!$AA$3:$AA$1315,DataRegularSeason20242025!$B$3:$B$1315, "&lt;=" &amp; $A95, DataRegularSeason20242025!$D$3:$D$1315, AG$1)+SUMIFS(DataRegularSeason20242025!$AB$3:$AB$1315,DataRegularSeason20242025!$B$3:$B$1315, "&lt;=" &amp; $A95, DataRegularSeason20242025!$E$3:$E$1315, AG$1)</f>
        <v>20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16</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16</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15</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23</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22</v>
      </c>
      <c r="R96" s="2">
        <f>SUMIFS(DataRegularSeason20242025!$AA$3:$AA$1315,DataRegularSeason20242025!$B$3:$B$1315, "&lt;=" &amp; $A96, DataRegularSeason20242025!$D$3:$D$1315, R$1)+SUMIFS(DataRegularSeason20242025!$AB$3:$AB$1315,DataRegularSeason20242025!$B$3:$B$1315, "&lt;=" &amp; $A96, DataRegularSeason20242025!$E$3:$E$1315, R$1)</f>
        <v>12</v>
      </c>
      <c r="S96" s="2">
        <f>SUMIFS(DataRegularSeason20242025!$AA$3:$AA$1315,DataRegularSeason20242025!$B$3:$B$1315, "&lt;=" &amp; $A96, DataRegularSeason20242025!$D$3:$D$1315, S$1)+SUMIFS(DataRegularSeason20242025!$AB$3:$AB$1315,DataRegularSeason20242025!$B$3:$B$1315, "&lt;=" &amp; $A96, DataRegularSeason20242025!$E$3:$E$1315, S$1)</f>
        <v>15</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14</v>
      </c>
      <c r="V96" s="2">
        <f>SUMIFS(DataRegularSeason20242025!$AA$3:$AA$1315,DataRegularSeason20242025!$B$3:$B$1315, "&lt;=" &amp; $A96, DataRegularSeason20242025!$D$3:$D$1315, V$1)+SUMIFS(DataRegularSeason20242025!$AB$3:$AB$1315,DataRegularSeason20242025!$B$3:$B$1315, "&lt;=" &amp; $A96, DataRegularSeason20242025!$E$3:$E$1315, V$1)</f>
        <v>14</v>
      </c>
      <c r="W96" s="2">
        <f>SUMIFS(DataRegularSeason20242025!$AA$3:$AA$1315,DataRegularSeason20242025!$B$3:$B$1315, "&lt;=" &amp; $A96, DataRegularSeason20242025!$D$3:$D$1315, W$1)+SUMIFS(DataRegularSeason20242025!$AB$3:$AB$1315,DataRegularSeason20242025!$B$3:$B$1315, "&lt;=" &amp; $A96, DataRegularSeason20242025!$E$3:$E$1315, W$1)</f>
        <v>14</v>
      </c>
      <c r="X96" s="2">
        <f>SUMIFS(DataRegularSeason20242025!$AA$3:$AA$1315,DataRegularSeason20242025!$B$3:$B$1315, "&lt;=" &amp; $A96, DataRegularSeason20242025!$D$3:$D$1315, X$1)+SUMIFS(DataRegularSeason20242025!$AB$3:$AB$1315,DataRegularSeason20242025!$B$3:$B$1315, "&lt;=" &amp; $A96, DataRegularSeason20242025!$E$3:$E$1315, X$1)</f>
        <v>13</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20</v>
      </c>
      <c r="AC96" s="2">
        <f>SUMIFS(DataRegularSeason20242025!$AA$3:$AA$1315,DataRegularSeason20242025!$B$3:$B$1315, "&lt;=" &amp; $A96, DataRegularSeason20242025!$D$3:$D$1315, AC$1)+SUMIFS(DataRegularSeason20242025!$AB$3:$AB$1315,DataRegularSeason20242025!$B$3:$B$1315, "&lt;=" &amp; $A96, DataRegularSeason20242025!$E$3:$E$1315, AC$1)</f>
        <v>15</v>
      </c>
      <c r="AD96" s="2">
        <f>SUMIFS(DataRegularSeason20242025!$AA$3:$AA$1315,DataRegularSeason20242025!$B$3:$B$1315, "&lt;=" &amp; $A96, DataRegularSeason20242025!$D$3:$D$1315, AD$1)+SUMIFS(DataRegularSeason20242025!$AB$3:$AB$1315,DataRegularSeason20242025!$B$3:$B$1315, "&lt;=" &amp; $A96, DataRegularSeason20242025!$E$3:$E$1315, AD$1)</f>
        <v>17</v>
      </c>
      <c r="AE96" s="2">
        <f>SUMIFS(DataRegularSeason20242025!$AA$3:$AA$1315,DataRegularSeason20242025!$B$3:$B$1315, "&lt;=" &amp; $A96, DataRegularSeason20242025!$D$3:$D$1315, AE$1)+SUMIFS(DataRegularSeason20242025!$AB$3:$AB$1315,DataRegularSeason20242025!$B$3:$B$1315, "&lt;=" &amp; $A96, DataRegularSeason20242025!$E$3:$E$1315, AE$1)</f>
        <v>20</v>
      </c>
      <c r="AF96" s="2">
        <f>SUMIFS(DataRegularSeason20242025!$AA$3:$AA$1315,DataRegularSeason20242025!$B$3:$B$1315, "&lt;=" &amp; $A96, DataRegularSeason20242025!$D$3:$D$1315, AF$1)+SUMIFS(DataRegularSeason20242025!$AB$3:$AB$1315,DataRegularSeason20242025!$B$3:$B$1315, "&lt;=" &amp; $A96, DataRegularSeason20242025!$E$3:$E$1315, AF$1)</f>
        <v>28</v>
      </c>
      <c r="AG96" s="2">
        <f>SUMIFS(DataRegularSeason20242025!$AA$3:$AA$1315,DataRegularSeason20242025!$B$3:$B$1315, "&lt;=" &amp; $A96, DataRegularSeason20242025!$D$3:$D$1315, AG$1)+SUMIFS(DataRegularSeason20242025!$AB$3:$AB$1315,DataRegularSeason20242025!$B$3:$B$1315, "&lt;=" &amp; $A96, DataRegularSeason20242025!$E$3:$E$1315, AG$1)</f>
        <v>20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16</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16</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15</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23</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22</v>
      </c>
      <c r="R97" s="2">
        <f>SUMIFS(DataRegularSeason20242025!$AA$3:$AA$1315,DataRegularSeason20242025!$B$3:$B$1315, "&lt;=" &amp; $A97, DataRegularSeason20242025!$D$3:$D$1315, R$1)+SUMIFS(DataRegularSeason20242025!$AB$3:$AB$1315,DataRegularSeason20242025!$B$3:$B$1315, "&lt;=" &amp; $A97, DataRegularSeason20242025!$E$3:$E$1315, R$1)</f>
        <v>12</v>
      </c>
      <c r="S97" s="2">
        <f>SUMIFS(DataRegularSeason20242025!$AA$3:$AA$1315,DataRegularSeason20242025!$B$3:$B$1315, "&lt;=" &amp; $A97, DataRegularSeason20242025!$D$3:$D$1315, S$1)+SUMIFS(DataRegularSeason20242025!$AB$3:$AB$1315,DataRegularSeason20242025!$B$3:$B$1315, "&lt;=" &amp; $A97, DataRegularSeason20242025!$E$3:$E$1315, S$1)</f>
        <v>15</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14</v>
      </c>
      <c r="V97" s="2">
        <f>SUMIFS(DataRegularSeason20242025!$AA$3:$AA$1315,DataRegularSeason20242025!$B$3:$B$1315, "&lt;=" &amp; $A97, DataRegularSeason20242025!$D$3:$D$1315, V$1)+SUMIFS(DataRegularSeason20242025!$AB$3:$AB$1315,DataRegularSeason20242025!$B$3:$B$1315, "&lt;=" &amp; $A97, DataRegularSeason20242025!$E$3:$E$1315, V$1)</f>
        <v>14</v>
      </c>
      <c r="W97" s="2">
        <f>SUMIFS(DataRegularSeason20242025!$AA$3:$AA$1315,DataRegularSeason20242025!$B$3:$B$1315, "&lt;=" &amp; $A97, DataRegularSeason20242025!$D$3:$D$1315, W$1)+SUMIFS(DataRegularSeason20242025!$AB$3:$AB$1315,DataRegularSeason20242025!$B$3:$B$1315, "&lt;=" &amp; $A97, DataRegularSeason20242025!$E$3:$E$1315, W$1)</f>
        <v>14</v>
      </c>
      <c r="X97" s="2">
        <f>SUMIFS(DataRegularSeason20242025!$AA$3:$AA$1315,DataRegularSeason20242025!$B$3:$B$1315, "&lt;=" &amp; $A97, DataRegularSeason20242025!$D$3:$D$1315, X$1)+SUMIFS(DataRegularSeason20242025!$AB$3:$AB$1315,DataRegularSeason20242025!$B$3:$B$1315, "&lt;=" &amp; $A97, DataRegularSeason20242025!$E$3:$E$1315, X$1)</f>
        <v>13</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20</v>
      </c>
      <c r="AC97" s="2">
        <f>SUMIFS(DataRegularSeason20242025!$AA$3:$AA$1315,DataRegularSeason20242025!$B$3:$B$1315, "&lt;=" &amp; $A97, DataRegularSeason20242025!$D$3:$D$1315, AC$1)+SUMIFS(DataRegularSeason20242025!$AB$3:$AB$1315,DataRegularSeason20242025!$B$3:$B$1315, "&lt;=" &amp; $A97, DataRegularSeason20242025!$E$3:$E$1315, AC$1)</f>
        <v>15</v>
      </c>
      <c r="AD97" s="2">
        <f>SUMIFS(DataRegularSeason20242025!$AA$3:$AA$1315,DataRegularSeason20242025!$B$3:$B$1315, "&lt;=" &amp; $A97, DataRegularSeason20242025!$D$3:$D$1315, AD$1)+SUMIFS(DataRegularSeason20242025!$AB$3:$AB$1315,DataRegularSeason20242025!$B$3:$B$1315, "&lt;=" &amp; $A97, DataRegularSeason20242025!$E$3:$E$1315, AD$1)</f>
        <v>17</v>
      </c>
      <c r="AE97" s="2">
        <f>SUMIFS(DataRegularSeason20242025!$AA$3:$AA$1315,DataRegularSeason20242025!$B$3:$B$1315, "&lt;=" &amp; $A97, DataRegularSeason20242025!$D$3:$D$1315, AE$1)+SUMIFS(DataRegularSeason20242025!$AB$3:$AB$1315,DataRegularSeason20242025!$B$3:$B$1315, "&lt;=" &amp; $A97, DataRegularSeason20242025!$E$3:$E$1315, AE$1)</f>
        <v>20</v>
      </c>
      <c r="AF97" s="2">
        <f>SUMIFS(DataRegularSeason20242025!$AA$3:$AA$1315,DataRegularSeason20242025!$B$3:$B$1315, "&lt;=" &amp; $A97, DataRegularSeason20242025!$D$3:$D$1315, AF$1)+SUMIFS(DataRegularSeason20242025!$AB$3:$AB$1315,DataRegularSeason20242025!$B$3:$B$1315, "&lt;=" &amp; $A97, DataRegularSeason20242025!$E$3:$E$1315, AF$1)</f>
        <v>28</v>
      </c>
      <c r="AG97" s="2">
        <f>SUMIFS(DataRegularSeason20242025!$AA$3:$AA$1315,DataRegularSeason20242025!$B$3:$B$1315, "&lt;=" &amp; $A97, DataRegularSeason20242025!$D$3:$D$1315, AG$1)+SUMIFS(DataRegularSeason20242025!$AB$3:$AB$1315,DataRegularSeason20242025!$B$3:$B$1315, "&lt;=" &amp; $A97, DataRegularSeason20242025!$E$3:$E$1315, AG$1)</f>
        <v>20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16</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16</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15</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23</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22</v>
      </c>
      <c r="R98" s="2">
        <f>SUMIFS(DataRegularSeason20242025!$AA$3:$AA$1315,DataRegularSeason20242025!$B$3:$B$1315, "&lt;=" &amp; $A98, DataRegularSeason20242025!$D$3:$D$1315, R$1)+SUMIFS(DataRegularSeason20242025!$AB$3:$AB$1315,DataRegularSeason20242025!$B$3:$B$1315, "&lt;=" &amp; $A98, DataRegularSeason20242025!$E$3:$E$1315, R$1)</f>
        <v>12</v>
      </c>
      <c r="S98" s="2">
        <f>SUMIFS(DataRegularSeason20242025!$AA$3:$AA$1315,DataRegularSeason20242025!$B$3:$B$1315, "&lt;=" &amp; $A98, DataRegularSeason20242025!$D$3:$D$1315, S$1)+SUMIFS(DataRegularSeason20242025!$AB$3:$AB$1315,DataRegularSeason20242025!$B$3:$B$1315, "&lt;=" &amp; $A98, DataRegularSeason20242025!$E$3:$E$1315, S$1)</f>
        <v>15</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14</v>
      </c>
      <c r="V98" s="2">
        <f>SUMIFS(DataRegularSeason20242025!$AA$3:$AA$1315,DataRegularSeason20242025!$B$3:$B$1315, "&lt;=" &amp; $A98, DataRegularSeason20242025!$D$3:$D$1315, V$1)+SUMIFS(DataRegularSeason20242025!$AB$3:$AB$1315,DataRegularSeason20242025!$B$3:$B$1315, "&lt;=" &amp; $A98, DataRegularSeason20242025!$E$3:$E$1315, V$1)</f>
        <v>14</v>
      </c>
      <c r="W98" s="2">
        <f>SUMIFS(DataRegularSeason20242025!$AA$3:$AA$1315,DataRegularSeason20242025!$B$3:$B$1315, "&lt;=" &amp; $A98, DataRegularSeason20242025!$D$3:$D$1315, W$1)+SUMIFS(DataRegularSeason20242025!$AB$3:$AB$1315,DataRegularSeason20242025!$B$3:$B$1315, "&lt;=" &amp; $A98, DataRegularSeason20242025!$E$3:$E$1315, W$1)</f>
        <v>14</v>
      </c>
      <c r="X98" s="2">
        <f>SUMIFS(DataRegularSeason20242025!$AA$3:$AA$1315,DataRegularSeason20242025!$B$3:$B$1315, "&lt;=" &amp; $A98, DataRegularSeason20242025!$D$3:$D$1315, X$1)+SUMIFS(DataRegularSeason20242025!$AB$3:$AB$1315,DataRegularSeason20242025!$B$3:$B$1315, "&lt;=" &amp; $A98, DataRegularSeason20242025!$E$3:$E$1315, X$1)</f>
        <v>13</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20</v>
      </c>
      <c r="AC98" s="2">
        <f>SUMIFS(DataRegularSeason20242025!$AA$3:$AA$1315,DataRegularSeason20242025!$B$3:$B$1315, "&lt;=" &amp; $A98, DataRegularSeason20242025!$D$3:$D$1315, AC$1)+SUMIFS(DataRegularSeason20242025!$AB$3:$AB$1315,DataRegularSeason20242025!$B$3:$B$1315, "&lt;=" &amp; $A98, DataRegularSeason20242025!$E$3:$E$1315, AC$1)</f>
        <v>15</v>
      </c>
      <c r="AD98" s="2">
        <f>SUMIFS(DataRegularSeason20242025!$AA$3:$AA$1315,DataRegularSeason20242025!$B$3:$B$1315, "&lt;=" &amp; $A98, DataRegularSeason20242025!$D$3:$D$1315, AD$1)+SUMIFS(DataRegularSeason20242025!$AB$3:$AB$1315,DataRegularSeason20242025!$B$3:$B$1315, "&lt;=" &amp; $A98, DataRegularSeason20242025!$E$3:$E$1315, AD$1)</f>
        <v>17</v>
      </c>
      <c r="AE98" s="2">
        <f>SUMIFS(DataRegularSeason20242025!$AA$3:$AA$1315,DataRegularSeason20242025!$B$3:$B$1315, "&lt;=" &amp; $A98, DataRegularSeason20242025!$D$3:$D$1315, AE$1)+SUMIFS(DataRegularSeason20242025!$AB$3:$AB$1315,DataRegularSeason20242025!$B$3:$B$1315, "&lt;=" &amp; $A98, DataRegularSeason20242025!$E$3:$E$1315, AE$1)</f>
        <v>20</v>
      </c>
      <c r="AF98" s="2">
        <f>SUMIFS(DataRegularSeason20242025!$AA$3:$AA$1315,DataRegularSeason20242025!$B$3:$B$1315, "&lt;=" &amp; $A98, DataRegularSeason20242025!$D$3:$D$1315, AF$1)+SUMIFS(DataRegularSeason20242025!$AB$3:$AB$1315,DataRegularSeason20242025!$B$3:$B$1315, "&lt;=" &amp; $A98, DataRegularSeason20242025!$E$3:$E$1315, AF$1)</f>
        <v>28</v>
      </c>
      <c r="AG98" s="2">
        <f>SUMIFS(DataRegularSeason20242025!$AA$3:$AA$1315,DataRegularSeason20242025!$B$3:$B$1315, "&lt;=" &amp; $A98, DataRegularSeason20242025!$D$3:$D$1315, AG$1)+SUMIFS(DataRegularSeason20242025!$AB$3:$AB$1315,DataRegularSeason20242025!$B$3:$B$1315, "&lt;=" &amp; $A98, DataRegularSeason20242025!$E$3:$E$1315, AG$1)</f>
        <v>20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16</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16</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15</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23</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22</v>
      </c>
      <c r="R99" s="2">
        <f>SUMIFS(DataRegularSeason20242025!$AA$3:$AA$1315,DataRegularSeason20242025!$B$3:$B$1315, "&lt;=" &amp; $A99, DataRegularSeason20242025!$D$3:$D$1315, R$1)+SUMIFS(DataRegularSeason20242025!$AB$3:$AB$1315,DataRegularSeason20242025!$B$3:$B$1315, "&lt;=" &amp; $A99, DataRegularSeason20242025!$E$3:$E$1315, R$1)</f>
        <v>12</v>
      </c>
      <c r="S99" s="2">
        <f>SUMIFS(DataRegularSeason20242025!$AA$3:$AA$1315,DataRegularSeason20242025!$B$3:$B$1315, "&lt;=" &amp; $A99, DataRegularSeason20242025!$D$3:$D$1315, S$1)+SUMIFS(DataRegularSeason20242025!$AB$3:$AB$1315,DataRegularSeason20242025!$B$3:$B$1315, "&lt;=" &amp; $A99, DataRegularSeason20242025!$E$3:$E$1315, S$1)</f>
        <v>15</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14</v>
      </c>
      <c r="V99" s="2">
        <f>SUMIFS(DataRegularSeason20242025!$AA$3:$AA$1315,DataRegularSeason20242025!$B$3:$B$1315, "&lt;=" &amp; $A99, DataRegularSeason20242025!$D$3:$D$1315, V$1)+SUMIFS(DataRegularSeason20242025!$AB$3:$AB$1315,DataRegularSeason20242025!$B$3:$B$1315, "&lt;=" &amp; $A99, DataRegularSeason20242025!$E$3:$E$1315, V$1)</f>
        <v>14</v>
      </c>
      <c r="W99" s="2">
        <f>SUMIFS(DataRegularSeason20242025!$AA$3:$AA$1315,DataRegularSeason20242025!$B$3:$B$1315, "&lt;=" &amp; $A99, DataRegularSeason20242025!$D$3:$D$1315, W$1)+SUMIFS(DataRegularSeason20242025!$AB$3:$AB$1315,DataRegularSeason20242025!$B$3:$B$1315, "&lt;=" &amp; $A99, DataRegularSeason20242025!$E$3:$E$1315, W$1)</f>
        <v>14</v>
      </c>
      <c r="X99" s="2">
        <f>SUMIFS(DataRegularSeason20242025!$AA$3:$AA$1315,DataRegularSeason20242025!$B$3:$B$1315, "&lt;=" &amp; $A99, DataRegularSeason20242025!$D$3:$D$1315, X$1)+SUMIFS(DataRegularSeason20242025!$AB$3:$AB$1315,DataRegularSeason20242025!$B$3:$B$1315, "&lt;=" &amp; $A99, DataRegularSeason20242025!$E$3:$E$1315, X$1)</f>
        <v>13</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20</v>
      </c>
      <c r="AC99" s="2">
        <f>SUMIFS(DataRegularSeason20242025!$AA$3:$AA$1315,DataRegularSeason20242025!$B$3:$B$1315, "&lt;=" &amp; $A99, DataRegularSeason20242025!$D$3:$D$1315, AC$1)+SUMIFS(DataRegularSeason20242025!$AB$3:$AB$1315,DataRegularSeason20242025!$B$3:$B$1315, "&lt;=" &amp; $A99, DataRegularSeason20242025!$E$3:$E$1315, AC$1)</f>
        <v>15</v>
      </c>
      <c r="AD99" s="2">
        <f>SUMIFS(DataRegularSeason20242025!$AA$3:$AA$1315,DataRegularSeason20242025!$B$3:$B$1315, "&lt;=" &amp; $A99, DataRegularSeason20242025!$D$3:$D$1315, AD$1)+SUMIFS(DataRegularSeason20242025!$AB$3:$AB$1315,DataRegularSeason20242025!$B$3:$B$1315, "&lt;=" &amp; $A99, DataRegularSeason20242025!$E$3:$E$1315, AD$1)</f>
        <v>17</v>
      </c>
      <c r="AE99" s="2">
        <f>SUMIFS(DataRegularSeason20242025!$AA$3:$AA$1315,DataRegularSeason20242025!$B$3:$B$1315, "&lt;=" &amp; $A99, DataRegularSeason20242025!$D$3:$D$1315, AE$1)+SUMIFS(DataRegularSeason20242025!$AB$3:$AB$1315,DataRegularSeason20242025!$B$3:$B$1315, "&lt;=" &amp; $A99, DataRegularSeason20242025!$E$3:$E$1315, AE$1)</f>
        <v>20</v>
      </c>
      <c r="AF99" s="2">
        <f>SUMIFS(DataRegularSeason20242025!$AA$3:$AA$1315,DataRegularSeason20242025!$B$3:$B$1315, "&lt;=" &amp; $A99, DataRegularSeason20242025!$D$3:$D$1315, AF$1)+SUMIFS(DataRegularSeason20242025!$AB$3:$AB$1315,DataRegularSeason20242025!$B$3:$B$1315, "&lt;=" &amp; $A99, DataRegularSeason20242025!$E$3:$E$1315, AF$1)</f>
        <v>28</v>
      </c>
      <c r="AG99" s="2">
        <f>SUMIFS(DataRegularSeason20242025!$AA$3:$AA$1315,DataRegularSeason20242025!$B$3:$B$1315, "&lt;=" &amp; $A99, DataRegularSeason20242025!$D$3:$D$1315, AG$1)+SUMIFS(DataRegularSeason20242025!$AB$3:$AB$1315,DataRegularSeason20242025!$B$3:$B$1315, "&lt;=" &amp; $A99, DataRegularSeason20242025!$E$3:$E$1315, AG$1)</f>
        <v>20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16</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16</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15</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23</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22</v>
      </c>
      <c r="R100" s="2">
        <f>SUMIFS(DataRegularSeason20242025!$AA$3:$AA$1315,DataRegularSeason20242025!$B$3:$B$1315, "&lt;=" &amp; $A100, DataRegularSeason20242025!$D$3:$D$1315, R$1)+SUMIFS(DataRegularSeason20242025!$AB$3:$AB$1315,DataRegularSeason20242025!$B$3:$B$1315, "&lt;=" &amp; $A100, DataRegularSeason20242025!$E$3:$E$1315, R$1)</f>
        <v>12</v>
      </c>
      <c r="S100" s="2">
        <f>SUMIFS(DataRegularSeason20242025!$AA$3:$AA$1315,DataRegularSeason20242025!$B$3:$B$1315, "&lt;=" &amp; $A100, DataRegularSeason20242025!$D$3:$D$1315, S$1)+SUMIFS(DataRegularSeason20242025!$AB$3:$AB$1315,DataRegularSeason20242025!$B$3:$B$1315, "&lt;=" &amp; $A100, DataRegularSeason20242025!$E$3:$E$1315, S$1)</f>
        <v>15</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14</v>
      </c>
      <c r="V100" s="2">
        <f>SUMIFS(DataRegularSeason20242025!$AA$3:$AA$1315,DataRegularSeason20242025!$B$3:$B$1315, "&lt;=" &amp; $A100, DataRegularSeason20242025!$D$3:$D$1315, V$1)+SUMIFS(DataRegularSeason20242025!$AB$3:$AB$1315,DataRegularSeason20242025!$B$3:$B$1315, "&lt;=" &amp; $A100, DataRegularSeason20242025!$E$3:$E$1315, V$1)</f>
        <v>14</v>
      </c>
      <c r="W100" s="2">
        <f>SUMIFS(DataRegularSeason20242025!$AA$3:$AA$1315,DataRegularSeason20242025!$B$3:$B$1315, "&lt;=" &amp; $A100, DataRegularSeason20242025!$D$3:$D$1315, W$1)+SUMIFS(DataRegularSeason20242025!$AB$3:$AB$1315,DataRegularSeason20242025!$B$3:$B$1315, "&lt;=" &amp; $A100, DataRegularSeason20242025!$E$3:$E$1315, W$1)</f>
        <v>14</v>
      </c>
      <c r="X100" s="2">
        <f>SUMIFS(DataRegularSeason20242025!$AA$3:$AA$1315,DataRegularSeason20242025!$B$3:$B$1315, "&lt;=" &amp; $A100, DataRegularSeason20242025!$D$3:$D$1315, X$1)+SUMIFS(DataRegularSeason20242025!$AB$3:$AB$1315,DataRegularSeason20242025!$B$3:$B$1315, "&lt;=" &amp; $A100, DataRegularSeason20242025!$E$3:$E$1315, X$1)</f>
        <v>13</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20</v>
      </c>
      <c r="AC100" s="2">
        <f>SUMIFS(DataRegularSeason20242025!$AA$3:$AA$1315,DataRegularSeason20242025!$B$3:$B$1315, "&lt;=" &amp; $A100, DataRegularSeason20242025!$D$3:$D$1315, AC$1)+SUMIFS(DataRegularSeason20242025!$AB$3:$AB$1315,DataRegularSeason20242025!$B$3:$B$1315, "&lt;=" &amp; $A100, DataRegularSeason20242025!$E$3:$E$1315, AC$1)</f>
        <v>15</v>
      </c>
      <c r="AD100" s="2">
        <f>SUMIFS(DataRegularSeason20242025!$AA$3:$AA$1315,DataRegularSeason20242025!$B$3:$B$1315, "&lt;=" &amp; $A100, DataRegularSeason20242025!$D$3:$D$1315, AD$1)+SUMIFS(DataRegularSeason20242025!$AB$3:$AB$1315,DataRegularSeason20242025!$B$3:$B$1315, "&lt;=" &amp; $A100, DataRegularSeason20242025!$E$3:$E$1315, AD$1)</f>
        <v>17</v>
      </c>
      <c r="AE100" s="2">
        <f>SUMIFS(DataRegularSeason20242025!$AA$3:$AA$1315,DataRegularSeason20242025!$B$3:$B$1315, "&lt;=" &amp; $A100, DataRegularSeason20242025!$D$3:$D$1315, AE$1)+SUMIFS(DataRegularSeason20242025!$AB$3:$AB$1315,DataRegularSeason20242025!$B$3:$B$1315, "&lt;=" &amp; $A100, DataRegularSeason20242025!$E$3:$E$1315, AE$1)</f>
        <v>20</v>
      </c>
      <c r="AF100" s="2">
        <f>SUMIFS(DataRegularSeason20242025!$AA$3:$AA$1315,DataRegularSeason20242025!$B$3:$B$1315, "&lt;=" &amp; $A100, DataRegularSeason20242025!$D$3:$D$1315, AF$1)+SUMIFS(DataRegularSeason20242025!$AB$3:$AB$1315,DataRegularSeason20242025!$B$3:$B$1315, "&lt;=" &amp; $A100, DataRegularSeason20242025!$E$3:$E$1315, AF$1)</f>
        <v>28</v>
      </c>
      <c r="AG100" s="2">
        <f>SUMIFS(DataRegularSeason20242025!$AA$3:$AA$1315,DataRegularSeason20242025!$B$3:$B$1315, "&lt;=" &amp; $A100, DataRegularSeason20242025!$D$3:$D$1315, AG$1)+SUMIFS(DataRegularSeason20242025!$AB$3:$AB$1315,DataRegularSeason20242025!$B$3:$B$1315, "&lt;=" &amp; $A100, DataRegularSeason20242025!$E$3:$E$1315, AG$1)</f>
        <v>20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16</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16</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15</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23</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22</v>
      </c>
      <c r="R101" s="2">
        <f>SUMIFS(DataRegularSeason20242025!$AA$3:$AA$1315,DataRegularSeason20242025!$B$3:$B$1315, "&lt;=" &amp; $A101, DataRegularSeason20242025!$D$3:$D$1315, R$1)+SUMIFS(DataRegularSeason20242025!$AB$3:$AB$1315,DataRegularSeason20242025!$B$3:$B$1315, "&lt;=" &amp; $A101, DataRegularSeason20242025!$E$3:$E$1315, R$1)</f>
        <v>12</v>
      </c>
      <c r="S101" s="2">
        <f>SUMIFS(DataRegularSeason20242025!$AA$3:$AA$1315,DataRegularSeason20242025!$B$3:$B$1315, "&lt;=" &amp; $A101, DataRegularSeason20242025!$D$3:$D$1315, S$1)+SUMIFS(DataRegularSeason20242025!$AB$3:$AB$1315,DataRegularSeason20242025!$B$3:$B$1315, "&lt;=" &amp; $A101, DataRegularSeason20242025!$E$3:$E$1315, S$1)</f>
        <v>15</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14</v>
      </c>
      <c r="V101" s="2">
        <f>SUMIFS(DataRegularSeason20242025!$AA$3:$AA$1315,DataRegularSeason20242025!$B$3:$B$1315, "&lt;=" &amp; $A101, DataRegularSeason20242025!$D$3:$D$1315, V$1)+SUMIFS(DataRegularSeason20242025!$AB$3:$AB$1315,DataRegularSeason20242025!$B$3:$B$1315, "&lt;=" &amp; $A101, DataRegularSeason20242025!$E$3:$E$1315, V$1)</f>
        <v>14</v>
      </c>
      <c r="W101" s="2">
        <f>SUMIFS(DataRegularSeason20242025!$AA$3:$AA$1315,DataRegularSeason20242025!$B$3:$B$1315, "&lt;=" &amp; $A101, DataRegularSeason20242025!$D$3:$D$1315, W$1)+SUMIFS(DataRegularSeason20242025!$AB$3:$AB$1315,DataRegularSeason20242025!$B$3:$B$1315, "&lt;=" &amp; $A101, DataRegularSeason20242025!$E$3:$E$1315, W$1)</f>
        <v>14</v>
      </c>
      <c r="X101" s="2">
        <f>SUMIFS(DataRegularSeason20242025!$AA$3:$AA$1315,DataRegularSeason20242025!$B$3:$B$1315, "&lt;=" &amp; $A101, DataRegularSeason20242025!$D$3:$D$1315, X$1)+SUMIFS(DataRegularSeason20242025!$AB$3:$AB$1315,DataRegularSeason20242025!$B$3:$B$1315, "&lt;=" &amp; $A101, DataRegularSeason20242025!$E$3:$E$1315, X$1)</f>
        <v>13</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20</v>
      </c>
      <c r="AC101" s="2">
        <f>SUMIFS(DataRegularSeason20242025!$AA$3:$AA$1315,DataRegularSeason20242025!$B$3:$B$1315, "&lt;=" &amp; $A101, DataRegularSeason20242025!$D$3:$D$1315, AC$1)+SUMIFS(DataRegularSeason20242025!$AB$3:$AB$1315,DataRegularSeason20242025!$B$3:$B$1315, "&lt;=" &amp; $A101, DataRegularSeason20242025!$E$3:$E$1315, AC$1)</f>
        <v>15</v>
      </c>
      <c r="AD101" s="2">
        <f>SUMIFS(DataRegularSeason20242025!$AA$3:$AA$1315,DataRegularSeason20242025!$B$3:$B$1315, "&lt;=" &amp; $A101, DataRegularSeason20242025!$D$3:$D$1315, AD$1)+SUMIFS(DataRegularSeason20242025!$AB$3:$AB$1315,DataRegularSeason20242025!$B$3:$B$1315, "&lt;=" &amp; $A101, DataRegularSeason20242025!$E$3:$E$1315, AD$1)</f>
        <v>17</v>
      </c>
      <c r="AE101" s="2">
        <f>SUMIFS(DataRegularSeason20242025!$AA$3:$AA$1315,DataRegularSeason20242025!$B$3:$B$1315, "&lt;=" &amp; $A101, DataRegularSeason20242025!$D$3:$D$1315, AE$1)+SUMIFS(DataRegularSeason20242025!$AB$3:$AB$1315,DataRegularSeason20242025!$B$3:$B$1315, "&lt;=" &amp; $A101, DataRegularSeason20242025!$E$3:$E$1315, AE$1)</f>
        <v>20</v>
      </c>
      <c r="AF101" s="2">
        <f>SUMIFS(DataRegularSeason20242025!$AA$3:$AA$1315,DataRegularSeason20242025!$B$3:$B$1315, "&lt;=" &amp; $A101, DataRegularSeason20242025!$D$3:$D$1315, AF$1)+SUMIFS(DataRegularSeason20242025!$AB$3:$AB$1315,DataRegularSeason20242025!$B$3:$B$1315, "&lt;=" &amp; $A101, DataRegularSeason20242025!$E$3:$E$1315, AF$1)</f>
        <v>28</v>
      </c>
      <c r="AG101" s="2">
        <f>SUMIFS(DataRegularSeason20242025!$AA$3:$AA$1315,DataRegularSeason20242025!$B$3:$B$1315, "&lt;=" &amp; $A101, DataRegularSeason20242025!$D$3:$D$1315, AG$1)+SUMIFS(DataRegularSeason20242025!$AB$3:$AB$1315,DataRegularSeason20242025!$B$3:$B$1315, "&lt;=" &amp; $A101, DataRegularSeason20242025!$E$3:$E$1315, AG$1)</f>
        <v>20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16</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16</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15</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23</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22</v>
      </c>
      <c r="R102" s="2">
        <f>SUMIFS(DataRegularSeason20242025!$AA$3:$AA$1315,DataRegularSeason20242025!$B$3:$B$1315, "&lt;=" &amp; $A102, DataRegularSeason20242025!$D$3:$D$1315, R$1)+SUMIFS(DataRegularSeason20242025!$AB$3:$AB$1315,DataRegularSeason20242025!$B$3:$B$1315, "&lt;=" &amp; $A102, DataRegularSeason20242025!$E$3:$E$1315, R$1)</f>
        <v>12</v>
      </c>
      <c r="S102" s="2">
        <f>SUMIFS(DataRegularSeason20242025!$AA$3:$AA$1315,DataRegularSeason20242025!$B$3:$B$1315, "&lt;=" &amp; $A102, DataRegularSeason20242025!$D$3:$D$1315, S$1)+SUMIFS(DataRegularSeason20242025!$AB$3:$AB$1315,DataRegularSeason20242025!$B$3:$B$1315, "&lt;=" &amp; $A102, DataRegularSeason20242025!$E$3:$E$1315, S$1)</f>
        <v>15</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14</v>
      </c>
      <c r="V102" s="2">
        <f>SUMIFS(DataRegularSeason20242025!$AA$3:$AA$1315,DataRegularSeason20242025!$B$3:$B$1315, "&lt;=" &amp; $A102, DataRegularSeason20242025!$D$3:$D$1315, V$1)+SUMIFS(DataRegularSeason20242025!$AB$3:$AB$1315,DataRegularSeason20242025!$B$3:$B$1315, "&lt;=" &amp; $A102, DataRegularSeason20242025!$E$3:$E$1315, V$1)</f>
        <v>14</v>
      </c>
      <c r="W102" s="2">
        <f>SUMIFS(DataRegularSeason20242025!$AA$3:$AA$1315,DataRegularSeason20242025!$B$3:$B$1315, "&lt;=" &amp; $A102, DataRegularSeason20242025!$D$3:$D$1315, W$1)+SUMIFS(DataRegularSeason20242025!$AB$3:$AB$1315,DataRegularSeason20242025!$B$3:$B$1315, "&lt;=" &amp; $A102, DataRegularSeason20242025!$E$3:$E$1315, W$1)</f>
        <v>14</v>
      </c>
      <c r="X102" s="2">
        <f>SUMIFS(DataRegularSeason20242025!$AA$3:$AA$1315,DataRegularSeason20242025!$B$3:$B$1315, "&lt;=" &amp; $A102, DataRegularSeason20242025!$D$3:$D$1315, X$1)+SUMIFS(DataRegularSeason20242025!$AB$3:$AB$1315,DataRegularSeason20242025!$B$3:$B$1315, "&lt;=" &amp; $A102, DataRegularSeason20242025!$E$3:$E$1315, X$1)</f>
        <v>13</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20</v>
      </c>
      <c r="AC102" s="2">
        <f>SUMIFS(DataRegularSeason20242025!$AA$3:$AA$1315,DataRegularSeason20242025!$B$3:$B$1315, "&lt;=" &amp; $A102, DataRegularSeason20242025!$D$3:$D$1315, AC$1)+SUMIFS(DataRegularSeason20242025!$AB$3:$AB$1315,DataRegularSeason20242025!$B$3:$B$1315, "&lt;=" &amp; $A102, DataRegularSeason20242025!$E$3:$E$1315, AC$1)</f>
        <v>15</v>
      </c>
      <c r="AD102" s="2">
        <f>SUMIFS(DataRegularSeason20242025!$AA$3:$AA$1315,DataRegularSeason20242025!$B$3:$B$1315, "&lt;=" &amp; $A102, DataRegularSeason20242025!$D$3:$D$1315, AD$1)+SUMIFS(DataRegularSeason20242025!$AB$3:$AB$1315,DataRegularSeason20242025!$B$3:$B$1315, "&lt;=" &amp; $A102, DataRegularSeason20242025!$E$3:$E$1315, AD$1)</f>
        <v>17</v>
      </c>
      <c r="AE102" s="2">
        <f>SUMIFS(DataRegularSeason20242025!$AA$3:$AA$1315,DataRegularSeason20242025!$B$3:$B$1315, "&lt;=" &amp; $A102, DataRegularSeason20242025!$D$3:$D$1315, AE$1)+SUMIFS(DataRegularSeason20242025!$AB$3:$AB$1315,DataRegularSeason20242025!$B$3:$B$1315, "&lt;=" &amp; $A102, DataRegularSeason20242025!$E$3:$E$1315, AE$1)</f>
        <v>20</v>
      </c>
      <c r="AF102" s="2">
        <f>SUMIFS(DataRegularSeason20242025!$AA$3:$AA$1315,DataRegularSeason20242025!$B$3:$B$1315, "&lt;=" &amp; $A102, DataRegularSeason20242025!$D$3:$D$1315, AF$1)+SUMIFS(DataRegularSeason20242025!$AB$3:$AB$1315,DataRegularSeason20242025!$B$3:$B$1315, "&lt;=" &amp; $A102, DataRegularSeason20242025!$E$3:$E$1315, AF$1)</f>
        <v>28</v>
      </c>
      <c r="AG102" s="2">
        <f>SUMIFS(DataRegularSeason20242025!$AA$3:$AA$1315,DataRegularSeason20242025!$B$3:$B$1315, "&lt;=" &amp; $A102, DataRegularSeason20242025!$D$3:$D$1315, AG$1)+SUMIFS(DataRegularSeason20242025!$AB$3:$AB$1315,DataRegularSeason20242025!$B$3:$B$1315, "&lt;=" &amp; $A102, DataRegularSeason20242025!$E$3:$E$1315, AG$1)</f>
        <v>20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16</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16</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15</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23</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22</v>
      </c>
      <c r="R103" s="2">
        <f>SUMIFS(DataRegularSeason20242025!$AA$3:$AA$1315,DataRegularSeason20242025!$B$3:$B$1315, "&lt;=" &amp; $A103, DataRegularSeason20242025!$D$3:$D$1315, R$1)+SUMIFS(DataRegularSeason20242025!$AB$3:$AB$1315,DataRegularSeason20242025!$B$3:$B$1315, "&lt;=" &amp; $A103, DataRegularSeason20242025!$E$3:$E$1315, R$1)</f>
        <v>12</v>
      </c>
      <c r="S103" s="2">
        <f>SUMIFS(DataRegularSeason20242025!$AA$3:$AA$1315,DataRegularSeason20242025!$B$3:$B$1315, "&lt;=" &amp; $A103, DataRegularSeason20242025!$D$3:$D$1315, S$1)+SUMIFS(DataRegularSeason20242025!$AB$3:$AB$1315,DataRegularSeason20242025!$B$3:$B$1315, "&lt;=" &amp; $A103, DataRegularSeason20242025!$E$3:$E$1315, S$1)</f>
        <v>15</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14</v>
      </c>
      <c r="V103" s="2">
        <f>SUMIFS(DataRegularSeason20242025!$AA$3:$AA$1315,DataRegularSeason20242025!$B$3:$B$1315, "&lt;=" &amp; $A103, DataRegularSeason20242025!$D$3:$D$1315, V$1)+SUMIFS(DataRegularSeason20242025!$AB$3:$AB$1315,DataRegularSeason20242025!$B$3:$B$1315, "&lt;=" &amp; $A103, DataRegularSeason20242025!$E$3:$E$1315, V$1)</f>
        <v>14</v>
      </c>
      <c r="W103" s="2">
        <f>SUMIFS(DataRegularSeason20242025!$AA$3:$AA$1315,DataRegularSeason20242025!$B$3:$B$1315, "&lt;=" &amp; $A103, DataRegularSeason20242025!$D$3:$D$1315, W$1)+SUMIFS(DataRegularSeason20242025!$AB$3:$AB$1315,DataRegularSeason20242025!$B$3:$B$1315, "&lt;=" &amp; $A103, DataRegularSeason20242025!$E$3:$E$1315, W$1)</f>
        <v>14</v>
      </c>
      <c r="X103" s="2">
        <f>SUMIFS(DataRegularSeason20242025!$AA$3:$AA$1315,DataRegularSeason20242025!$B$3:$B$1315, "&lt;=" &amp; $A103, DataRegularSeason20242025!$D$3:$D$1315, X$1)+SUMIFS(DataRegularSeason20242025!$AB$3:$AB$1315,DataRegularSeason20242025!$B$3:$B$1315, "&lt;=" &amp; $A103, DataRegularSeason20242025!$E$3:$E$1315, X$1)</f>
        <v>13</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20</v>
      </c>
      <c r="AC103" s="2">
        <f>SUMIFS(DataRegularSeason20242025!$AA$3:$AA$1315,DataRegularSeason20242025!$B$3:$B$1315, "&lt;=" &amp; $A103, DataRegularSeason20242025!$D$3:$D$1315, AC$1)+SUMIFS(DataRegularSeason20242025!$AB$3:$AB$1315,DataRegularSeason20242025!$B$3:$B$1315, "&lt;=" &amp; $A103, DataRegularSeason20242025!$E$3:$E$1315, AC$1)</f>
        <v>15</v>
      </c>
      <c r="AD103" s="2">
        <f>SUMIFS(DataRegularSeason20242025!$AA$3:$AA$1315,DataRegularSeason20242025!$B$3:$B$1315, "&lt;=" &amp; $A103, DataRegularSeason20242025!$D$3:$D$1315, AD$1)+SUMIFS(DataRegularSeason20242025!$AB$3:$AB$1315,DataRegularSeason20242025!$B$3:$B$1315, "&lt;=" &amp; $A103, DataRegularSeason20242025!$E$3:$E$1315, AD$1)</f>
        <v>17</v>
      </c>
      <c r="AE103" s="2">
        <f>SUMIFS(DataRegularSeason20242025!$AA$3:$AA$1315,DataRegularSeason20242025!$B$3:$B$1315, "&lt;=" &amp; $A103, DataRegularSeason20242025!$D$3:$D$1315, AE$1)+SUMIFS(DataRegularSeason20242025!$AB$3:$AB$1315,DataRegularSeason20242025!$B$3:$B$1315, "&lt;=" &amp; $A103, DataRegularSeason20242025!$E$3:$E$1315, AE$1)</f>
        <v>20</v>
      </c>
      <c r="AF103" s="2">
        <f>SUMIFS(DataRegularSeason20242025!$AA$3:$AA$1315,DataRegularSeason20242025!$B$3:$B$1315, "&lt;=" &amp; $A103, DataRegularSeason20242025!$D$3:$D$1315, AF$1)+SUMIFS(DataRegularSeason20242025!$AB$3:$AB$1315,DataRegularSeason20242025!$B$3:$B$1315, "&lt;=" &amp; $A103, DataRegularSeason20242025!$E$3:$E$1315, AF$1)</f>
        <v>28</v>
      </c>
      <c r="AG103" s="2">
        <f>SUMIFS(DataRegularSeason20242025!$AA$3:$AA$1315,DataRegularSeason20242025!$B$3:$B$1315, "&lt;=" &amp; $A103, DataRegularSeason20242025!$D$3:$D$1315, AG$1)+SUMIFS(DataRegularSeason20242025!$AB$3:$AB$1315,DataRegularSeason20242025!$B$3:$B$1315, "&lt;=" &amp; $A103, DataRegularSeason20242025!$E$3:$E$1315, AG$1)</f>
        <v>20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16</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16</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15</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23</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22</v>
      </c>
      <c r="R104" s="2">
        <f>SUMIFS(DataRegularSeason20242025!$AA$3:$AA$1315,DataRegularSeason20242025!$B$3:$B$1315, "&lt;=" &amp; $A104, DataRegularSeason20242025!$D$3:$D$1315, R$1)+SUMIFS(DataRegularSeason20242025!$AB$3:$AB$1315,DataRegularSeason20242025!$B$3:$B$1315, "&lt;=" &amp; $A104, DataRegularSeason20242025!$E$3:$E$1315, R$1)</f>
        <v>12</v>
      </c>
      <c r="S104" s="2">
        <f>SUMIFS(DataRegularSeason20242025!$AA$3:$AA$1315,DataRegularSeason20242025!$B$3:$B$1315, "&lt;=" &amp; $A104, DataRegularSeason20242025!$D$3:$D$1315, S$1)+SUMIFS(DataRegularSeason20242025!$AB$3:$AB$1315,DataRegularSeason20242025!$B$3:$B$1315, "&lt;=" &amp; $A104, DataRegularSeason20242025!$E$3:$E$1315, S$1)</f>
        <v>15</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14</v>
      </c>
      <c r="V104" s="2">
        <f>SUMIFS(DataRegularSeason20242025!$AA$3:$AA$1315,DataRegularSeason20242025!$B$3:$B$1315, "&lt;=" &amp; $A104, DataRegularSeason20242025!$D$3:$D$1315, V$1)+SUMIFS(DataRegularSeason20242025!$AB$3:$AB$1315,DataRegularSeason20242025!$B$3:$B$1315, "&lt;=" &amp; $A104, DataRegularSeason20242025!$E$3:$E$1315, V$1)</f>
        <v>14</v>
      </c>
      <c r="W104" s="2">
        <f>SUMIFS(DataRegularSeason20242025!$AA$3:$AA$1315,DataRegularSeason20242025!$B$3:$B$1315, "&lt;=" &amp; $A104, DataRegularSeason20242025!$D$3:$D$1315, W$1)+SUMIFS(DataRegularSeason20242025!$AB$3:$AB$1315,DataRegularSeason20242025!$B$3:$B$1315, "&lt;=" &amp; $A104, DataRegularSeason20242025!$E$3:$E$1315, W$1)</f>
        <v>14</v>
      </c>
      <c r="X104" s="2">
        <f>SUMIFS(DataRegularSeason20242025!$AA$3:$AA$1315,DataRegularSeason20242025!$B$3:$B$1315, "&lt;=" &amp; $A104, DataRegularSeason20242025!$D$3:$D$1315, X$1)+SUMIFS(DataRegularSeason20242025!$AB$3:$AB$1315,DataRegularSeason20242025!$B$3:$B$1315, "&lt;=" &amp; $A104, DataRegularSeason20242025!$E$3:$E$1315, X$1)</f>
        <v>13</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20</v>
      </c>
      <c r="AC104" s="2">
        <f>SUMIFS(DataRegularSeason20242025!$AA$3:$AA$1315,DataRegularSeason20242025!$B$3:$B$1315, "&lt;=" &amp; $A104, DataRegularSeason20242025!$D$3:$D$1315, AC$1)+SUMIFS(DataRegularSeason20242025!$AB$3:$AB$1315,DataRegularSeason20242025!$B$3:$B$1315, "&lt;=" &amp; $A104, DataRegularSeason20242025!$E$3:$E$1315, AC$1)</f>
        <v>15</v>
      </c>
      <c r="AD104" s="2">
        <f>SUMIFS(DataRegularSeason20242025!$AA$3:$AA$1315,DataRegularSeason20242025!$B$3:$B$1315, "&lt;=" &amp; $A104, DataRegularSeason20242025!$D$3:$D$1315, AD$1)+SUMIFS(DataRegularSeason20242025!$AB$3:$AB$1315,DataRegularSeason20242025!$B$3:$B$1315, "&lt;=" &amp; $A104, DataRegularSeason20242025!$E$3:$E$1315, AD$1)</f>
        <v>17</v>
      </c>
      <c r="AE104" s="2">
        <f>SUMIFS(DataRegularSeason20242025!$AA$3:$AA$1315,DataRegularSeason20242025!$B$3:$B$1315, "&lt;=" &amp; $A104, DataRegularSeason20242025!$D$3:$D$1315, AE$1)+SUMIFS(DataRegularSeason20242025!$AB$3:$AB$1315,DataRegularSeason20242025!$B$3:$B$1315, "&lt;=" &amp; $A104, DataRegularSeason20242025!$E$3:$E$1315, AE$1)</f>
        <v>20</v>
      </c>
      <c r="AF104" s="2">
        <f>SUMIFS(DataRegularSeason20242025!$AA$3:$AA$1315,DataRegularSeason20242025!$B$3:$B$1315, "&lt;=" &amp; $A104, DataRegularSeason20242025!$D$3:$D$1315, AF$1)+SUMIFS(DataRegularSeason20242025!$AB$3:$AB$1315,DataRegularSeason20242025!$B$3:$B$1315, "&lt;=" &amp; $A104, DataRegularSeason20242025!$E$3:$E$1315, AF$1)</f>
        <v>28</v>
      </c>
      <c r="AG104" s="2">
        <f>SUMIFS(DataRegularSeason20242025!$AA$3:$AA$1315,DataRegularSeason20242025!$B$3:$B$1315, "&lt;=" &amp; $A104, DataRegularSeason20242025!$D$3:$D$1315, AG$1)+SUMIFS(DataRegularSeason20242025!$AB$3:$AB$1315,DataRegularSeason20242025!$B$3:$B$1315, "&lt;=" &amp; $A104, DataRegularSeason20242025!$E$3:$E$1315, AG$1)</f>
        <v>20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16</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16</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15</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23</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22</v>
      </c>
      <c r="R105" s="2">
        <f>SUMIFS(DataRegularSeason20242025!$AA$3:$AA$1315,DataRegularSeason20242025!$B$3:$B$1315, "&lt;=" &amp; $A105, DataRegularSeason20242025!$D$3:$D$1315, R$1)+SUMIFS(DataRegularSeason20242025!$AB$3:$AB$1315,DataRegularSeason20242025!$B$3:$B$1315, "&lt;=" &amp; $A105, DataRegularSeason20242025!$E$3:$E$1315, R$1)</f>
        <v>12</v>
      </c>
      <c r="S105" s="2">
        <f>SUMIFS(DataRegularSeason20242025!$AA$3:$AA$1315,DataRegularSeason20242025!$B$3:$B$1315, "&lt;=" &amp; $A105, DataRegularSeason20242025!$D$3:$D$1315, S$1)+SUMIFS(DataRegularSeason20242025!$AB$3:$AB$1315,DataRegularSeason20242025!$B$3:$B$1315, "&lt;=" &amp; $A105, DataRegularSeason20242025!$E$3:$E$1315, S$1)</f>
        <v>15</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14</v>
      </c>
      <c r="V105" s="2">
        <f>SUMIFS(DataRegularSeason20242025!$AA$3:$AA$1315,DataRegularSeason20242025!$B$3:$B$1315, "&lt;=" &amp; $A105, DataRegularSeason20242025!$D$3:$D$1315, V$1)+SUMIFS(DataRegularSeason20242025!$AB$3:$AB$1315,DataRegularSeason20242025!$B$3:$B$1315, "&lt;=" &amp; $A105, DataRegularSeason20242025!$E$3:$E$1315, V$1)</f>
        <v>14</v>
      </c>
      <c r="W105" s="2">
        <f>SUMIFS(DataRegularSeason20242025!$AA$3:$AA$1315,DataRegularSeason20242025!$B$3:$B$1315, "&lt;=" &amp; $A105, DataRegularSeason20242025!$D$3:$D$1315, W$1)+SUMIFS(DataRegularSeason20242025!$AB$3:$AB$1315,DataRegularSeason20242025!$B$3:$B$1315, "&lt;=" &amp; $A105, DataRegularSeason20242025!$E$3:$E$1315, W$1)</f>
        <v>14</v>
      </c>
      <c r="X105" s="2">
        <f>SUMIFS(DataRegularSeason20242025!$AA$3:$AA$1315,DataRegularSeason20242025!$B$3:$B$1315, "&lt;=" &amp; $A105, DataRegularSeason20242025!$D$3:$D$1315, X$1)+SUMIFS(DataRegularSeason20242025!$AB$3:$AB$1315,DataRegularSeason20242025!$B$3:$B$1315, "&lt;=" &amp; $A105, DataRegularSeason20242025!$E$3:$E$1315, X$1)</f>
        <v>13</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20</v>
      </c>
      <c r="AC105" s="2">
        <f>SUMIFS(DataRegularSeason20242025!$AA$3:$AA$1315,DataRegularSeason20242025!$B$3:$B$1315, "&lt;=" &amp; $A105, DataRegularSeason20242025!$D$3:$D$1315, AC$1)+SUMIFS(DataRegularSeason20242025!$AB$3:$AB$1315,DataRegularSeason20242025!$B$3:$B$1315, "&lt;=" &amp; $A105, DataRegularSeason20242025!$E$3:$E$1315, AC$1)</f>
        <v>15</v>
      </c>
      <c r="AD105" s="2">
        <f>SUMIFS(DataRegularSeason20242025!$AA$3:$AA$1315,DataRegularSeason20242025!$B$3:$B$1315, "&lt;=" &amp; $A105, DataRegularSeason20242025!$D$3:$D$1315, AD$1)+SUMIFS(DataRegularSeason20242025!$AB$3:$AB$1315,DataRegularSeason20242025!$B$3:$B$1315, "&lt;=" &amp; $A105, DataRegularSeason20242025!$E$3:$E$1315, AD$1)</f>
        <v>17</v>
      </c>
      <c r="AE105" s="2">
        <f>SUMIFS(DataRegularSeason20242025!$AA$3:$AA$1315,DataRegularSeason20242025!$B$3:$B$1315, "&lt;=" &amp; $A105, DataRegularSeason20242025!$D$3:$D$1315, AE$1)+SUMIFS(DataRegularSeason20242025!$AB$3:$AB$1315,DataRegularSeason20242025!$B$3:$B$1315, "&lt;=" &amp; $A105, DataRegularSeason20242025!$E$3:$E$1315, AE$1)</f>
        <v>20</v>
      </c>
      <c r="AF105" s="2">
        <f>SUMIFS(DataRegularSeason20242025!$AA$3:$AA$1315,DataRegularSeason20242025!$B$3:$B$1315, "&lt;=" &amp; $A105, DataRegularSeason20242025!$D$3:$D$1315, AF$1)+SUMIFS(DataRegularSeason20242025!$AB$3:$AB$1315,DataRegularSeason20242025!$B$3:$B$1315, "&lt;=" &amp; $A105, DataRegularSeason20242025!$E$3:$E$1315, AF$1)</f>
        <v>28</v>
      </c>
      <c r="AG105" s="2">
        <f>SUMIFS(DataRegularSeason20242025!$AA$3:$AA$1315,DataRegularSeason20242025!$B$3:$B$1315, "&lt;=" &amp; $A105, DataRegularSeason20242025!$D$3:$D$1315, AG$1)+SUMIFS(DataRegularSeason20242025!$AB$3:$AB$1315,DataRegularSeason20242025!$B$3:$B$1315, "&lt;=" &amp; $A105, DataRegularSeason20242025!$E$3:$E$1315, AG$1)</f>
        <v>20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16</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16</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15</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23</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22</v>
      </c>
      <c r="R106" s="2">
        <f>SUMIFS(DataRegularSeason20242025!$AA$3:$AA$1315,DataRegularSeason20242025!$B$3:$B$1315, "&lt;=" &amp; $A106, DataRegularSeason20242025!$D$3:$D$1315, R$1)+SUMIFS(DataRegularSeason20242025!$AB$3:$AB$1315,DataRegularSeason20242025!$B$3:$B$1315, "&lt;=" &amp; $A106, DataRegularSeason20242025!$E$3:$E$1315, R$1)</f>
        <v>12</v>
      </c>
      <c r="S106" s="2">
        <f>SUMIFS(DataRegularSeason20242025!$AA$3:$AA$1315,DataRegularSeason20242025!$B$3:$B$1315, "&lt;=" &amp; $A106, DataRegularSeason20242025!$D$3:$D$1315, S$1)+SUMIFS(DataRegularSeason20242025!$AB$3:$AB$1315,DataRegularSeason20242025!$B$3:$B$1315, "&lt;=" &amp; $A106, DataRegularSeason20242025!$E$3:$E$1315, S$1)</f>
        <v>15</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14</v>
      </c>
      <c r="V106" s="2">
        <f>SUMIFS(DataRegularSeason20242025!$AA$3:$AA$1315,DataRegularSeason20242025!$B$3:$B$1315, "&lt;=" &amp; $A106, DataRegularSeason20242025!$D$3:$D$1315, V$1)+SUMIFS(DataRegularSeason20242025!$AB$3:$AB$1315,DataRegularSeason20242025!$B$3:$B$1315, "&lt;=" &amp; $A106, DataRegularSeason20242025!$E$3:$E$1315, V$1)</f>
        <v>14</v>
      </c>
      <c r="W106" s="2">
        <f>SUMIFS(DataRegularSeason20242025!$AA$3:$AA$1315,DataRegularSeason20242025!$B$3:$B$1315, "&lt;=" &amp; $A106, DataRegularSeason20242025!$D$3:$D$1315, W$1)+SUMIFS(DataRegularSeason20242025!$AB$3:$AB$1315,DataRegularSeason20242025!$B$3:$B$1315, "&lt;=" &amp; $A106, DataRegularSeason20242025!$E$3:$E$1315, W$1)</f>
        <v>14</v>
      </c>
      <c r="X106" s="2">
        <f>SUMIFS(DataRegularSeason20242025!$AA$3:$AA$1315,DataRegularSeason20242025!$B$3:$B$1315, "&lt;=" &amp; $A106, DataRegularSeason20242025!$D$3:$D$1315, X$1)+SUMIFS(DataRegularSeason20242025!$AB$3:$AB$1315,DataRegularSeason20242025!$B$3:$B$1315, "&lt;=" &amp; $A106, DataRegularSeason20242025!$E$3:$E$1315, X$1)</f>
        <v>13</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20</v>
      </c>
      <c r="AC106" s="2">
        <f>SUMIFS(DataRegularSeason20242025!$AA$3:$AA$1315,DataRegularSeason20242025!$B$3:$B$1315, "&lt;=" &amp; $A106, DataRegularSeason20242025!$D$3:$D$1315, AC$1)+SUMIFS(DataRegularSeason20242025!$AB$3:$AB$1315,DataRegularSeason20242025!$B$3:$B$1315, "&lt;=" &amp; $A106, DataRegularSeason20242025!$E$3:$E$1315, AC$1)</f>
        <v>15</v>
      </c>
      <c r="AD106" s="2">
        <f>SUMIFS(DataRegularSeason20242025!$AA$3:$AA$1315,DataRegularSeason20242025!$B$3:$B$1315, "&lt;=" &amp; $A106, DataRegularSeason20242025!$D$3:$D$1315, AD$1)+SUMIFS(DataRegularSeason20242025!$AB$3:$AB$1315,DataRegularSeason20242025!$B$3:$B$1315, "&lt;=" &amp; $A106, DataRegularSeason20242025!$E$3:$E$1315, AD$1)</f>
        <v>17</v>
      </c>
      <c r="AE106" s="2">
        <f>SUMIFS(DataRegularSeason20242025!$AA$3:$AA$1315,DataRegularSeason20242025!$B$3:$B$1315, "&lt;=" &amp; $A106, DataRegularSeason20242025!$D$3:$D$1315, AE$1)+SUMIFS(DataRegularSeason20242025!$AB$3:$AB$1315,DataRegularSeason20242025!$B$3:$B$1315, "&lt;=" &amp; $A106, DataRegularSeason20242025!$E$3:$E$1315, AE$1)</f>
        <v>20</v>
      </c>
      <c r="AF106" s="2">
        <f>SUMIFS(DataRegularSeason20242025!$AA$3:$AA$1315,DataRegularSeason20242025!$B$3:$B$1315, "&lt;=" &amp; $A106, DataRegularSeason20242025!$D$3:$D$1315, AF$1)+SUMIFS(DataRegularSeason20242025!$AB$3:$AB$1315,DataRegularSeason20242025!$B$3:$B$1315, "&lt;=" &amp; $A106, DataRegularSeason20242025!$E$3:$E$1315, AF$1)</f>
        <v>28</v>
      </c>
      <c r="AG106" s="2">
        <f>SUMIFS(DataRegularSeason20242025!$AA$3:$AA$1315,DataRegularSeason20242025!$B$3:$B$1315, "&lt;=" &amp; $A106, DataRegularSeason20242025!$D$3:$D$1315, AG$1)+SUMIFS(DataRegularSeason20242025!$AB$3:$AB$1315,DataRegularSeason20242025!$B$3:$B$1315, "&lt;=" &amp; $A106, DataRegularSeason20242025!$E$3:$E$1315, AG$1)</f>
        <v>20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16</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16</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15</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23</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22</v>
      </c>
      <c r="R107" s="2">
        <f>SUMIFS(DataRegularSeason20242025!$AA$3:$AA$1315,DataRegularSeason20242025!$B$3:$B$1315, "&lt;=" &amp; $A107, DataRegularSeason20242025!$D$3:$D$1315, R$1)+SUMIFS(DataRegularSeason20242025!$AB$3:$AB$1315,DataRegularSeason20242025!$B$3:$B$1315, "&lt;=" &amp; $A107, DataRegularSeason20242025!$E$3:$E$1315, R$1)</f>
        <v>12</v>
      </c>
      <c r="S107" s="2">
        <f>SUMIFS(DataRegularSeason20242025!$AA$3:$AA$1315,DataRegularSeason20242025!$B$3:$B$1315, "&lt;=" &amp; $A107, DataRegularSeason20242025!$D$3:$D$1315, S$1)+SUMIFS(DataRegularSeason20242025!$AB$3:$AB$1315,DataRegularSeason20242025!$B$3:$B$1315, "&lt;=" &amp; $A107, DataRegularSeason20242025!$E$3:$E$1315, S$1)</f>
        <v>15</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14</v>
      </c>
      <c r="V107" s="2">
        <f>SUMIFS(DataRegularSeason20242025!$AA$3:$AA$1315,DataRegularSeason20242025!$B$3:$B$1315, "&lt;=" &amp; $A107, DataRegularSeason20242025!$D$3:$D$1315, V$1)+SUMIFS(DataRegularSeason20242025!$AB$3:$AB$1315,DataRegularSeason20242025!$B$3:$B$1315, "&lt;=" &amp; $A107, DataRegularSeason20242025!$E$3:$E$1315, V$1)</f>
        <v>14</v>
      </c>
      <c r="W107" s="2">
        <f>SUMIFS(DataRegularSeason20242025!$AA$3:$AA$1315,DataRegularSeason20242025!$B$3:$B$1315, "&lt;=" &amp; $A107, DataRegularSeason20242025!$D$3:$D$1315, W$1)+SUMIFS(DataRegularSeason20242025!$AB$3:$AB$1315,DataRegularSeason20242025!$B$3:$B$1315, "&lt;=" &amp; $A107, DataRegularSeason20242025!$E$3:$E$1315, W$1)</f>
        <v>14</v>
      </c>
      <c r="X107" s="2">
        <f>SUMIFS(DataRegularSeason20242025!$AA$3:$AA$1315,DataRegularSeason20242025!$B$3:$B$1315, "&lt;=" &amp; $A107, DataRegularSeason20242025!$D$3:$D$1315, X$1)+SUMIFS(DataRegularSeason20242025!$AB$3:$AB$1315,DataRegularSeason20242025!$B$3:$B$1315, "&lt;=" &amp; $A107, DataRegularSeason20242025!$E$3:$E$1315, X$1)</f>
        <v>13</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20</v>
      </c>
      <c r="AC107" s="2">
        <f>SUMIFS(DataRegularSeason20242025!$AA$3:$AA$1315,DataRegularSeason20242025!$B$3:$B$1315, "&lt;=" &amp; $A107, DataRegularSeason20242025!$D$3:$D$1315, AC$1)+SUMIFS(DataRegularSeason20242025!$AB$3:$AB$1315,DataRegularSeason20242025!$B$3:$B$1315, "&lt;=" &amp; $A107, DataRegularSeason20242025!$E$3:$E$1315, AC$1)</f>
        <v>15</v>
      </c>
      <c r="AD107" s="2">
        <f>SUMIFS(DataRegularSeason20242025!$AA$3:$AA$1315,DataRegularSeason20242025!$B$3:$B$1315, "&lt;=" &amp; $A107, DataRegularSeason20242025!$D$3:$D$1315, AD$1)+SUMIFS(DataRegularSeason20242025!$AB$3:$AB$1315,DataRegularSeason20242025!$B$3:$B$1315, "&lt;=" &amp; $A107, DataRegularSeason20242025!$E$3:$E$1315, AD$1)</f>
        <v>17</v>
      </c>
      <c r="AE107" s="2">
        <f>SUMIFS(DataRegularSeason20242025!$AA$3:$AA$1315,DataRegularSeason20242025!$B$3:$B$1315, "&lt;=" &amp; $A107, DataRegularSeason20242025!$D$3:$D$1315, AE$1)+SUMIFS(DataRegularSeason20242025!$AB$3:$AB$1315,DataRegularSeason20242025!$B$3:$B$1315, "&lt;=" &amp; $A107, DataRegularSeason20242025!$E$3:$E$1315, AE$1)</f>
        <v>20</v>
      </c>
      <c r="AF107" s="2">
        <f>SUMIFS(DataRegularSeason20242025!$AA$3:$AA$1315,DataRegularSeason20242025!$B$3:$B$1315, "&lt;=" &amp; $A107, DataRegularSeason20242025!$D$3:$D$1315, AF$1)+SUMIFS(DataRegularSeason20242025!$AB$3:$AB$1315,DataRegularSeason20242025!$B$3:$B$1315, "&lt;=" &amp; $A107, DataRegularSeason20242025!$E$3:$E$1315, AF$1)</f>
        <v>28</v>
      </c>
      <c r="AG107" s="2">
        <f>SUMIFS(DataRegularSeason20242025!$AA$3:$AA$1315,DataRegularSeason20242025!$B$3:$B$1315, "&lt;=" &amp; $A107, DataRegularSeason20242025!$D$3:$D$1315, AG$1)+SUMIFS(DataRegularSeason20242025!$AB$3:$AB$1315,DataRegularSeason20242025!$B$3:$B$1315, "&lt;=" &amp; $A107, DataRegularSeason20242025!$E$3:$E$1315, AG$1)</f>
        <v>20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16</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16</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15</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23</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22</v>
      </c>
      <c r="R108" s="2">
        <f>SUMIFS(DataRegularSeason20242025!$AA$3:$AA$1315,DataRegularSeason20242025!$B$3:$B$1315, "&lt;=" &amp; $A108, DataRegularSeason20242025!$D$3:$D$1315, R$1)+SUMIFS(DataRegularSeason20242025!$AB$3:$AB$1315,DataRegularSeason20242025!$B$3:$B$1315, "&lt;=" &amp; $A108, DataRegularSeason20242025!$E$3:$E$1315, R$1)</f>
        <v>12</v>
      </c>
      <c r="S108" s="2">
        <f>SUMIFS(DataRegularSeason20242025!$AA$3:$AA$1315,DataRegularSeason20242025!$B$3:$B$1315, "&lt;=" &amp; $A108, DataRegularSeason20242025!$D$3:$D$1315, S$1)+SUMIFS(DataRegularSeason20242025!$AB$3:$AB$1315,DataRegularSeason20242025!$B$3:$B$1315, "&lt;=" &amp; $A108, DataRegularSeason20242025!$E$3:$E$1315, S$1)</f>
        <v>15</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14</v>
      </c>
      <c r="V108" s="2">
        <f>SUMIFS(DataRegularSeason20242025!$AA$3:$AA$1315,DataRegularSeason20242025!$B$3:$B$1315, "&lt;=" &amp; $A108, DataRegularSeason20242025!$D$3:$D$1315, V$1)+SUMIFS(DataRegularSeason20242025!$AB$3:$AB$1315,DataRegularSeason20242025!$B$3:$B$1315, "&lt;=" &amp; $A108, DataRegularSeason20242025!$E$3:$E$1315, V$1)</f>
        <v>14</v>
      </c>
      <c r="W108" s="2">
        <f>SUMIFS(DataRegularSeason20242025!$AA$3:$AA$1315,DataRegularSeason20242025!$B$3:$B$1315, "&lt;=" &amp; $A108, DataRegularSeason20242025!$D$3:$D$1315, W$1)+SUMIFS(DataRegularSeason20242025!$AB$3:$AB$1315,DataRegularSeason20242025!$B$3:$B$1315, "&lt;=" &amp; $A108, DataRegularSeason20242025!$E$3:$E$1315, W$1)</f>
        <v>14</v>
      </c>
      <c r="X108" s="2">
        <f>SUMIFS(DataRegularSeason20242025!$AA$3:$AA$1315,DataRegularSeason20242025!$B$3:$B$1315, "&lt;=" &amp; $A108, DataRegularSeason20242025!$D$3:$D$1315, X$1)+SUMIFS(DataRegularSeason20242025!$AB$3:$AB$1315,DataRegularSeason20242025!$B$3:$B$1315, "&lt;=" &amp; $A108, DataRegularSeason20242025!$E$3:$E$1315, X$1)</f>
        <v>13</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20</v>
      </c>
      <c r="AC108" s="2">
        <f>SUMIFS(DataRegularSeason20242025!$AA$3:$AA$1315,DataRegularSeason20242025!$B$3:$B$1315, "&lt;=" &amp; $A108, DataRegularSeason20242025!$D$3:$D$1315, AC$1)+SUMIFS(DataRegularSeason20242025!$AB$3:$AB$1315,DataRegularSeason20242025!$B$3:$B$1315, "&lt;=" &amp; $A108, DataRegularSeason20242025!$E$3:$E$1315, AC$1)</f>
        <v>15</v>
      </c>
      <c r="AD108" s="2">
        <f>SUMIFS(DataRegularSeason20242025!$AA$3:$AA$1315,DataRegularSeason20242025!$B$3:$B$1315, "&lt;=" &amp; $A108, DataRegularSeason20242025!$D$3:$D$1315, AD$1)+SUMIFS(DataRegularSeason20242025!$AB$3:$AB$1315,DataRegularSeason20242025!$B$3:$B$1315, "&lt;=" &amp; $A108, DataRegularSeason20242025!$E$3:$E$1315, AD$1)</f>
        <v>17</v>
      </c>
      <c r="AE108" s="2">
        <f>SUMIFS(DataRegularSeason20242025!$AA$3:$AA$1315,DataRegularSeason20242025!$B$3:$B$1315, "&lt;=" &amp; $A108, DataRegularSeason20242025!$D$3:$D$1315, AE$1)+SUMIFS(DataRegularSeason20242025!$AB$3:$AB$1315,DataRegularSeason20242025!$B$3:$B$1315, "&lt;=" &amp; $A108, DataRegularSeason20242025!$E$3:$E$1315, AE$1)</f>
        <v>20</v>
      </c>
      <c r="AF108" s="2">
        <f>SUMIFS(DataRegularSeason20242025!$AA$3:$AA$1315,DataRegularSeason20242025!$B$3:$B$1315, "&lt;=" &amp; $A108, DataRegularSeason20242025!$D$3:$D$1315, AF$1)+SUMIFS(DataRegularSeason20242025!$AB$3:$AB$1315,DataRegularSeason20242025!$B$3:$B$1315, "&lt;=" &amp; $A108, DataRegularSeason20242025!$E$3:$E$1315, AF$1)</f>
        <v>28</v>
      </c>
      <c r="AG108" s="2">
        <f>SUMIFS(DataRegularSeason20242025!$AA$3:$AA$1315,DataRegularSeason20242025!$B$3:$B$1315, "&lt;=" &amp; $A108, DataRegularSeason20242025!$D$3:$D$1315, AG$1)+SUMIFS(DataRegularSeason20242025!$AB$3:$AB$1315,DataRegularSeason20242025!$B$3:$B$1315, "&lt;=" &amp; $A108, DataRegularSeason20242025!$E$3:$E$1315, AG$1)</f>
        <v>20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16</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16</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15</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23</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22</v>
      </c>
      <c r="R109" s="2">
        <f>SUMIFS(DataRegularSeason20242025!$AA$3:$AA$1315,DataRegularSeason20242025!$B$3:$B$1315, "&lt;=" &amp; $A109, DataRegularSeason20242025!$D$3:$D$1315, R$1)+SUMIFS(DataRegularSeason20242025!$AB$3:$AB$1315,DataRegularSeason20242025!$B$3:$B$1315, "&lt;=" &amp; $A109, DataRegularSeason20242025!$E$3:$E$1315, R$1)</f>
        <v>12</v>
      </c>
      <c r="S109" s="2">
        <f>SUMIFS(DataRegularSeason20242025!$AA$3:$AA$1315,DataRegularSeason20242025!$B$3:$B$1315, "&lt;=" &amp; $A109, DataRegularSeason20242025!$D$3:$D$1315, S$1)+SUMIFS(DataRegularSeason20242025!$AB$3:$AB$1315,DataRegularSeason20242025!$B$3:$B$1315, "&lt;=" &amp; $A109, DataRegularSeason20242025!$E$3:$E$1315, S$1)</f>
        <v>15</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14</v>
      </c>
      <c r="V109" s="2">
        <f>SUMIFS(DataRegularSeason20242025!$AA$3:$AA$1315,DataRegularSeason20242025!$B$3:$B$1315, "&lt;=" &amp; $A109, DataRegularSeason20242025!$D$3:$D$1315, V$1)+SUMIFS(DataRegularSeason20242025!$AB$3:$AB$1315,DataRegularSeason20242025!$B$3:$B$1315, "&lt;=" &amp; $A109, DataRegularSeason20242025!$E$3:$E$1315, V$1)</f>
        <v>14</v>
      </c>
      <c r="W109" s="2">
        <f>SUMIFS(DataRegularSeason20242025!$AA$3:$AA$1315,DataRegularSeason20242025!$B$3:$B$1315, "&lt;=" &amp; $A109, DataRegularSeason20242025!$D$3:$D$1315, W$1)+SUMIFS(DataRegularSeason20242025!$AB$3:$AB$1315,DataRegularSeason20242025!$B$3:$B$1315, "&lt;=" &amp; $A109, DataRegularSeason20242025!$E$3:$E$1315, W$1)</f>
        <v>14</v>
      </c>
      <c r="X109" s="2">
        <f>SUMIFS(DataRegularSeason20242025!$AA$3:$AA$1315,DataRegularSeason20242025!$B$3:$B$1315, "&lt;=" &amp; $A109, DataRegularSeason20242025!$D$3:$D$1315, X$1)+SUMIFS(DataRegularSeason20242025!$AB$3:$AB$1315,DataRegularSeason20242025!$B$3:$B$1315, "&lt;=" &amp; $A109, DataRegularSeason20242025!$E$3:$E$1315, X$1)</f>
        <v>13</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20</v>
      </c>
      <c r="AC109" s="2">
        <f>SUMIFS(DataRegularSeason20242025!$AA$3:$AA$1315,DataRegularSeason20242025!$B$3:$B$1315, "&lt;=" &amp; $A109, DataRegularSeason20242025!$D$3:$D$1315, AC$1)+SUMIFS(DataRegularSeason20242025!$AB$3:$AB$1315,DataRegularSeason20242025!$B$3:$B$1315, "&lt;=" &amp; $A109, DataRegularSeason20242025!$E$3:$E$1315, AC$1)</f>
        <v>15</v>
      </c>
      <c r="AD109" s="2">
        <f>SUMIFS(DataRegularSeason20242025!$AA$3:$AA$1315,DataRegularSeason20242025!$B$3:$B$1315, "&lt;=" &amp; $A109, DataRegularSeason20242025!$D$3:$D$1315, AD$1)+SUMIFS(DataRegularSeason20242025!$AB$3:$AB$1315,DataRegularSeason20242025!$B$3:$B$1315, "&lt;=" &amp; $A109, DataRegularSeason20242025!$E$3:$E$1315, AD$1)</f>
        <v>17</v>
      </c>
      <c r="AE109" s="2">
        <f>SUMIFS(DataRegularSeason20242025!$AA$3:$AA$1315,DataRegularSeason20242025!$B$3:$B$1315, "&lt;=" &amp; $A109, DataRegularSeason20242025!$D$3:$D$1315, AE$1)+SUMIFS(DataRegularSeason20242025!$AB$3:$AB$1315,DataRegularSeason20242025!$B$3:$B$1315, "&lt;=" &amp; $A109, DataRegularSeason20242025!$E$3:$E$1315, AE$1)</f>
        <v>20</v>
      </c>
      <c r="AF109" s="2">
        <f>SUMIFS(DataRegularSeason20242025!$AA$3:$AA$1315,DataRegularSeason20242025!$B$3:$B$1315, "&lt;=" &amp; $A109, DataRegularSeason20242025!$D$3:$D$1315, AF$1)+SUMIFS(DataRegularSeason20242025!$AB$3:$AB$1315,DataRegularSeason20242025!$B$3:$B$1315, "&lt;=" &amp; $A109, DataRegularSeason20242025!$E$3:$E$1315, AF$1)</f>
        <v>28</v>
      </c>
      <c r="AG109" s="2">
        <f>SUMIFS(DataRegularSeason20242025!$AA$3:$AA$1315,DataRegularSeason20242025!$B$3:$B$1315, "&lt;=" &amp; $A109, DataRegularSeason20242025!$D$3:$D$1315, AG$1)+SUMIFS(DataRegularSeason20242025!$AB$3:$AB$1315,DataRegularSeason20242025!$B$3:$B$1315, "&lt;=" &amp; $A109, DataRegularSeason20242025!$E$3:$E$1315, AG$1)</f>
        <v>20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16</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16</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15</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23</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22</v>
      </c>
      <c r="R110" s="2">
        <f>SUMIFS(DataRegularSeason20242025!$AA$3:$AA$1315,DataRegularSeason20242025!$B$3:$B$1315, "&lt;=" &amp; $A110, DataRegularSeason20242025!$D$3:$D$1315, R$1)+SUMIFS(DataRegularSeason20242025!$AB$3:$AB$1315,DataRegularSeason20242025!$B$3:$B$1315, "&lt;=" &amp; $A110, DataRegularSeason20242025!$E$3:$E$1315, R$1)</f>
        <v>12</v>
      </c>
      <c r="S110" s="2">
        <f>SUMIFS(DataRegularSeason20242025!$AA$3:$AA$1315,DataRegularSeason20242025!$B$3:$B$1315, "&lt;=" &amp; $A110, DataRegularSeason20242025!$D$3:$D$1315, S$1)+SUMIFS(DataRegularSeason20242025!$AB$3:$AB$1315,DataRegularSeason20242025!$B$3:$B$1315, "&lt;=" &amp; $A110, DataRegularSeason20242025!$E$3:$E$1315, S$1)</f>
        <v>15</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14</v>
      </c>
      <c r="V110" s="2">
        <f>SUMIFS(DataRegularSeason20242025!$AA$3:$AA$1315,DataRegularSeason20242025!$B$3:$B$1315, "&lt;=" &amp; $A110, DataRegularSeason20242025!$D$3:$D$1315, V$1)+SUMIFS(DataRegularSeason20242025!$AB$3:$AB$1315,DataRegularSeason20242025!$B$3:$B$1315, "&lt;=" &amp; $A110, DataRegularSeason20242025!$E$3:$E$1315, V$1)</f>
        <v>14</v>
      </c>
      <c r="W110" s="2">
        <f>SUMIFS(DataRegularSeason20242025!$AA$3:$AA$1315,DataRegularSeason20242025!$B$3:$B$1315, "&lt;=" &amp; $A110, DataRegularSeason20242025!$D$3:$D$1315, W$1)+SUMIFS(DataRegularSeason20242025!$AB$3:$AB$1315,DataRegularSeason20242025!$B$3:$B$1315, "&lt;=" &amp; $A110, DataRegularSeason20242025!$E$3:$E$1315, W$1)</f>
        <v>14</v>
      </c>
      <c r="X110" s="2">
        <f>SUMIFS(DataRegularSeason20242025!$AA$3:$AA$1315,DataRegularSeason20242025!$B$3:$B$1315, "&lt;=" &amp; $A110, DataRegularSeason20242025!$D$3:$D$1315, X$1)+SUMIFS(DataRegularSeason20242025!$AB$3:$AB$1315,DataRegularSeason20242025!$B$3:$B$1315, "&lt;=" &amp; $A110, DataRegularSeason20242025!$E$3:$E$1315, X$1)</f>
        <v>13</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20</v>
      </c>
      <c r="AC110" s="2">
        <f>SUMIFS(DataRegularSeason20242025!$AA$3:$AA$1315,DataRegularSeason20242025!$B$3:$B$1315, "&lt;=" &amp; $A110, DataRegularSeason20242025!$D$3:$D$1315, AC$1)+SUMIFS(DataRegularSeason20242025!$AB$3:$AB$1315,DataRegularSeason20242025!$B$3:$B$1315, "&lt;=" &amp; $A110, DataRegularSeason20242025!$E$3:$E$1315, AC$1)</f>
        <v>15</v>
      </c>
      <c r="AD110" s="2">
        <f>SUMIFS(DataRegularSeason20242025!$AA$3:$AA$1315,DataRegularSeason20242025!$B$3:$B$1315, "&lt;=" &amp; $A110, DataRegularSeason20242025!$D$3:$D$1315, AD$1)+SUMIFS(DataRegularSeason20242025!$AB$3:$AB$1315,DataRegularSeason20242025!$B$3:$B$1315, "&lt;=" &amp; $A110, DataRegularSeason20242025!$E$3:$E$1315, AD$1)</f>
        <v>17</v>
      </c>
      <c r="AE110" s="2">
        <f>SUMIFS(DataRegularSeason20242025!$AA$3:$AA$1315,DataRegularSeason20242025!$B$3:$B$1315, "&lt;=" &amp; $A110, DataRegularSeason20242025!$D$3:$D$1315, AE$1)+SUMIFS(DataRegularSeason20242025!$AB$3:$AB$1315,DataRegularSeason20242025!$B$3:$B$1315, "&lt;=" &amp; $A110, DataRegularSeason20242025!$E$3:$E$1315, AE$1)</f>
        <v>20</v>
      </c>
      <c r="AF110" s="2">
        <f>SUMIFS(DataRegularSeason20242025!$AA$3:$AA$1315,DataRegularSeason20242025!$B$3:$B$1315, "&lt;=" &amp; $A110, DataRegularSeason20242025!$D$3:$D$1315, AF$1)+SUMIFS(DataRegularSeason20242025!$AB$3:$AB$1315,DataRegularSeason20242025!$B$3:$B$1315, "&lt;=" &amp; $A110, DataRegularSeason20242025!$E$3:$E$1315, AF$1)</f>
        <v>28</v>
      </c>
      <c r="AG110" s="2">
        <f>SUMIFS(DataRegularSeason20242025!$AA$3:$AA$1315,DataRegularSeason20242025!$B$3:$B$1315, "&lt;=" &amp; $A110, DataRegularSeason20242025!$D$3:$D$1315, AG$1)+SUMIFS(DataRegularSeason20242025!$AB$3:$AB$1315,DataRegularSeason20242025!$B$3:$B$1315, "&lt;=" &amp; $A110, DataRegularSeason20242025!$E$3:$E$1315, AG$1)</f>
        <v>20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16</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16</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15</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23</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22</v>
      </c>
      <c r="R111" s="2">
        <f>SUMIFS(DataRegularSeason20242025!$AA$3:$AA$1315,DataRegularSeason20242025!$B$3:$B$1315, "&lt;=" &amp; $A111, DataRegularSeason20242025!$D$3:$D$1315, R$1)+SUMIFS(DataRegularSeason20242025!$AB$3:$AB$1315,DataRegularSeason20242025!$B$3:$B$1315, "&lt;=" &amp; $A111, DataRegularSeason20242025!$E$3:$E$1315, R$1)</f>
        <v>12</v>
      </c>
      <c r="S111" s="2">
        <f>SUMIFS(DataRegularSeason20242025!$AA$3:$AA$1315,DataRegularSeason20242025!$B$3:$B$1315, "&lt;=" &amp; $A111, DataRegularSeason20242025!$D$3:$D$1315, S$1)+SUMIFS(DataRegularSeason20242025!$AB$3:$AB$1315,DataRegularSeason20242025!$B$3:$B$1315, "&lt;=" &amp; $A111, DataRegularSeason20242025!$E$3:$E$1315, S$1)</f>
        <v>15</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14</v>
      </c>
      <c r="V111" s="2">
        <f>SUMIFS(DataRegularSeason20242025!$AA$3:$AA$1315,DataRegularSeason20242025!$B$3:$B$1315, "&lt;=" &amp; $A111, DataRegularSeason20242025!$D$3:$D$1315, V$1)+SUMIFS(DataRegularSeason20242025!$AB$3:$AB$1315,DataRegularSeason20242025!$B$3:$B$1315, "&lt;=" &amp; $A111, DataRegularSeason20242025!$E$3:$E$1315, V$1)</f>
        <v>14</v>
      </c>
      <c r="W111" s="2">
        <f>SUMIFS(DataRegularSeason20242025!$AA$3:$AA$1315,DataRegularSeason20242025!$B$3:$B$1315, "&lt;=" &amp; $A111, DataRegularSeason20242025!$D$3:$D$1315, W$1)+SUMIFS(DataRegularSeason20242025!$AB$3:$AB$1315,DataRegularSeason20242025!$B$3:$B$1315, "&lt;=" &amp; $A111, DataRegularSeason20242025!$E$3:$E$1315, W$1)</f>
        <v>14</v>
      </c>
      <c r="X111" s="2">
        <f>SUMIFS(DataRegularSeason20242025!$AA$3:$AA$1315,DataRegularSeason20242025!$B$3:$B$1315, "&lt;=" &amp; $A111, DataRegularSeason20242025!$D$3:$D$1315, X$1)+SUMIFS(DataRegularSeason20242025!$AB$3:$AB$1315,DataRegularSeason20242025!$B$3:$B$1315, "&lt;=" &amp; $A111, DataRegularSeason20242025!$E$3:$E$1315, X$1)</f>
        <v>13</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20</v>
      </c>
      <c r="AC111" s="2">
        <f>SUMIFS(DataRegularSeason20242025!$AA$3:$AA$1315,DataRegularSeason20242025!$B$3:$B$1315, "&lt;=" &amp; $A111, DataRegularSeason20242025!$D$3:$D$1315, AC$1)+SUMIFS(DataRegularSeason20242025!$AB$3:$AB$1315,DataRegularSeason20242025!$B$3:$B$1315, "&lt;=" &amp; $A111, DataRegularSeason20242025!$E$3:$E$1315, AC$1)</f>
        <v>15</v>
      </c>
      <c r="AD111" s="2">
        <f>SUMIFS(DataRegularSeason20242025!$AA$3:$AA$1315,DataRegularSeason20242025!$B$3:$B$1315, "&lt;=" &amp; $A111, DataRegularSeason20242025!$D$3:$D$1315, AD$1)+SUMIFS(DataRegularSeason20242025!$AB$3:$AB$1315,DataRegularSeason20242025!$B$3:$B$1315, "&lt;=" &amp; $A111, DataRegularSeason20242025!$E$3:$E$1315, AD$1)</f>
        <v>17</v>
      </c>
      <c r="AE111" s="2">
        <f>SUMIFS(DataRegularSeason20242025!$AA$3:$AA$1315,DataRegularSeason20242025!$B$3:$B$1315, "&lt;=" &amp; $A111, DataRegularSeason20242025!$D$3:$D$1315, AE$1)+SUMIFS(DataRegularSeason20242025!$AB$3:$AB$1315,DataRegularSeason20242025!$B$3:$B$1315, "&lt;=" &amp; $A111, DataRegularSeason20242025!$E$3:$E$1315, AE$1)</f>
        <v>20</v>
      </c>
      <c r="AF111" s="2">
        <f>SUMIFS(DataRegularSeason20242025!$AA$3:$AA$1315,DataRegularSeason20242025!$B$3:$B$1315, "&lt;=" &amp; $A111, DataRegularSeason20242025!$D$3:$D$1315, AF$1)+SUMIFS(DataRegularSeason20242025!$AB$3:$AB$1315,DataRegularSeason20242025!$B$3:$B$1315, "&lt;=" &amp; $A111, DataRegularSeason20242025!$E$3:$E$1315, AF$1)</f>
        <v>28</v>
      </c>
      <c r="AG111" s="2">
        <f>SUMIFS(DataRegularSeason20242025!$AA$3:$AA$1315,DataRegularSeason20242025!$B$3:$B$1315, "&lt;=" &amp; $A111, DataRegularSeason20242025!$D$3:$D$1315, AG$1)+SUMIFS(DataRegularSeason20242025!$AB$3:$AB$1315,DataRegularSeason20242025!$B$3:$B$1315, "&lt;=" &amp; $A111, DataRegularSeason20242025!$E$3:$E$1315, AG$1)</f>
        <v>20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16</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16</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15</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23</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22</v>
      </c>
      <c r="R112" s="2">
        <f>SUMIFS(DataRegularSeason20242025!$AA$3:$AA$1315,DataRegularSeason20242025!$B$3:$B$1315, "&lt;=" &amp; $A112, DataRegularSeason20242025!$D$3:$D$1315, R$1)+SUMIFS(DataRegularSeason20242025!$AB$3:$AB$1315,DataRegularSeason20242025!$B$3:$B$1315, "&lt;=" &amp; $A112, DataRegularSeason20242025!$E$3:$E$1315, R$1)</f>
        <v>12</v>
      </c>
      <c r="S112" s="2">
        <f>SUMIFS(DataRegularSeason20242025!$AA$3:$AA$1315,DataRegularSeason20242025!$B$3:$B$1315, "&lt;=" &amp; $A112, DataRegularSeason20242025!$D$3:$D$1315, S$1)+SUMIFS(DataRegularSeason20242025!$AB$3:$AB$1315,DataRegularSeason20242025!$B$3:$B$1315, "&lt;=" &amp; $A112, DataRegularSeason20242025!$E$3:$E$1315, S$1)</f>
        <v>15</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14</v>
      </c>
      <c r="V112" s="2">
        <f>SUMIFS(DataRegularSeason20242025!$AA$3:$AA$1315,DataRegularSeason20242025!$B$3:$B$1315, "&lt;=" &amp; $A112, DataRegularSeason20242025!$D$3:$D$1315, V$1)+SUMIFS(DataRegularSeason20242025!$AB$3:$AB$1315,DataRegularSeason20242025!$B$3:$B$1315, "&lt;=" &amp; $A112, DataRegularSeason20242025!$E$3:$E$1315, V$1)</f>
        <v>14</v>
      </c>
      <c r="W112" s="2">
        <f>SUMIFS(DataRegularSeason20242025!$AA$3:$AA$1315,DataRegularSeason20242025!$B$3:$B$1315, "&lt;=" &amp; $A112, DataRegularSeason20242025!$D$3:$D$1315, W$1)+SUMIFS(DataRegularSeason20242025!$AB$3:$AB$1315,DataRegularSeason20242025!$B$3:$B$1315, "&lt;=" &amp; $A112, DataRegularSeason20242025!$E$3:$E$1315, W$1)</f>
        <v>14</v>
      </c>
      <c r="X112" s="2">
        <f>SUMIFS(DataRegularSeason20242025!$AA$3:$AA$1315,DataRegularSeason20242025!$B$3:$B$1315, "&lt;=" &amp; $A112, DataRegularSeason20242025!$D$3:$D$1315, X$1)+SUMIFS(DataRegularSeason20242025!$AB$3:$AB$1315,DataRegularSeason20242025!$B$3:$B$1315, "&lt;=" &amp; $A112, DataRegularSeason20242025!$E$3:$E$1315, X$1)</f>
        <v>13</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20</v>
      </c>
      <c r="AC112" s="2">
        <f>SUMIFS(DataRegularSeason20242025!$AA$3:$AA$1315,DataRegularSeason20242025!$B$3:$B$1315, "&lt;=" &amp; $A112, DataRegularSeason20242025!$D$3:$D$1315, AC$1)+SUMIFS(DataRegularSeason20242025!$AB$3:$AB$1315,DataRegularSeason20242025!$B$3:$B$1315, "&lt;=" &amp; $A112, DataRegularSeason20242025!$E$3:$E$1315, AC$1)</f>
        <v>15</v>
      </c>
      <c r="AD112" s="2">
        <f>SUMIFS(DataRegularSeason20242025!$AA$3:$AA$1315,DataRegularSeason20242025!$B$3:$B$1315, "&lt;=" &amp; $A112, DataRegularSeason20242025!$D$3:$D$1315, AD$1)+SUMIFS(DataRegularSeason20242025!$AB$3:$AB$1315,DataRegularSeason20242025!$B$3:$B$1315, "&lt;=" &amp; $A112, DataRegularSeason20242025!$E$3:$E$1315, AD$1)</f>
        <v>17</v>
      </c>
      <c r="AE112" s="2">
        <f>SUMIFS(DataRegularSeason20242025!$AA$3:$AA$1315,DataRegularSeason20242025!$B$3:$B$1315, "&lt;=" &amp; $A112, DataRegularSeason20242025!$D$3:$D$1315, AE$1)+SUMIFS(DataRegularSeason20242025!$AB$3:$AB$1315,DataRegularSeason20242025!$B$3:$B$1315, "&lt;=" &amp; $A112, DataRegularSeason20242025!$E$3:$E$1315, AE$1)</f>
        <v>20</v>
      </c>
      <c r="AF112" s="2">
        <f>SUMIFS(DataRegularSeason20242025!$AA$3:$AA$1315,DataRegularSeason20242025!$B$3:$B$1315, "&lt;=" &amp; $A112, DataRegularSeason20242025!$D$3:$D$1315, AF$1)+SUMIFS(DataRegularSeason20242025!$AB$3:$AB$1315,DataRegularSeason20242025!$B$3:$B$1315, "&lt;=" &amp; $A112, DataRegularSeason20242025!$E$3:$E$1315, AF$1)</f>
        <v>28</v>
      </c>
      <c r="AG112" s="2">
        <f>SUMIFS(DataRegularSeason20242025!$AA$3:$AA$1315,DataRegularSeason20242025!$B$3:$B$1315, "&lt;=" &amp; $A112, DataRegularSeason20242025!$D$3:$D$1315, AG$1)+SUMIFS(DataRegularSeason20242025!$AB$3:$AB$1315,DataRegularSeason20242025!$B$3:$B$1315, "&lt;=" &amp; $A112, DataRegularSeason20242025!$E$3:$E$1315, AG$1)</f>
        <v>20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16</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16</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15</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23</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22</v>
      </c>
      <c r="R113" s="2">
        <f>SUMIFS(DataRegularSeason20242025!$AA$3:$AA$1315,DataRegularSeason20242025!$B$3:$B$1315, "&lt;=" &amp; $A113, DataRegularSeason20242025!$D$3:$D$1315, R$1)+SUMIFS(DataRegularSeason20242025!$AB$3:$AB$1315,DataRegularSeason20242025!$B$3:$B$1315, "&lt;=" &amp; $A113, DataRegularSeason20242025!$E$3:$E$1315, R$1)</f>
        <v>12</v>
      </c>
      <c r="S113" s="2">
        <f>SUMIFS(DataRegularSeason20242025!$AA$3:$AA$1315,DataRegularSeason20242025!$B$3:$B$1315, "&lt;=" &amp; $A113, DataRegularSeason20242025!$D$3:$D$1315, S$1)+SUMIFS(DataRegularSeason20242025!$AB$3:$AB$1315,DataRegularSeason20242025!$B$3:$B$1315, "&lt;=" &amp; $A113, DataRegularSeason20242025!$E$3:$E$1315, S$1)</f>
        <v>15</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14</v>
      </c>
      <c r="V113" s="2">
        <f>SUMIFS(DataRegularSeason20242025!$AA$3:$AA$1315,DataRegularSeason20242025!$B$3:$B$1315, "&lt;=" &amp; $A113, DataRegularSeason20242025!$D$3:$D$1315, V$1)+SUMIFS(DataRegularSeason20242025!$AB$3:$AB$1315,DataRegularSeason20242025!$B$3:$B$1315, "&lt;=" &amp; $A113, DataRegularSeason20242025!$E$3:$E$1315, V$1)</f>
        <v>14</v>
      </c>
      <c r="W113" s="2">
        <f>SUMIFS(DataRegularSeason20242025!$AA$3:$AA$1315,DataRegularSeason20242025!$B$3:$B$1315, "&lt;=" &amp; $A113, DataRegularSeason20242025!$D$3:$D$1315, W$1)+SUMIFS(DataRegularSeason20242025!$AB$3:$AB$1315,DataRegularSeason20242025!$B$3:$B$1315, "&lt;=" &amp; $A113, DataRegularSeason20242025!$E$3:$E$1315, W$1)</f>
        <v>14</v>
      </c>
      <c r="X113" s="2">
        <f>SUMIFS(DataRegularSeason20242025!$AA$3:$AA$1315,DataRegularSeason20242025!$B$3:$B$1315, "&lt;=" &amp; $A113, DataRegularSeason20242025!$D$3:$D$1315, X$1)+SUMIFS(DataRegularSeason20242025!$AB$3:$AB$1315,DataRegularSeason20242025!$B$3:$B$1315, "&lt;=" &amp; $A113, DataRegularSeason20242025!$E$3:$E$1315, X$1)</f>
        <v>13</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20</v>
      </c>
      <c r="AC113" s="2">
        <f>SUMIFS(DataRegularSeason20242025!$AA$3:$AA$1315,DataRegularSeason20242025!$B$3:$B$1315, "&lt;=" &amp; $A113, DataRegularSeason20242025!$D$3:$D$1315, AC$1)+SUMIFS(DataRegularSeason20242025!$AB$3:$AB$1315,DataRegularSeason20242025!$B$3:$B$1315, "&lt;=" &amp; $A113, DataRegularSeason20242025!$E$3:$E$1315, AC$1)</f>
        <v>15</v>
      </c>
      <c r="AD113" s="2">
        <f>SUMIFS(DataRegularSeason20242025!$AA$3:$AA$1315,DataRegularSeason20242025!$B$3:$B$1315, "&lt;=" &amp; $A113, DataRegularSeason20242025!$D$3:$D$1315, AD$1)+SUMIFS(DataRegularSeason20242025!$AB$3:$AB$1315,DataRegularSeason20242025!$B$3:$B$1315, "&lt;=" &amp; $A113, DataRegularSeason20242025!$E$3:$E$1315, AD$1)</f>
        <v>17</v>
      </c>
      <c r="AE113" s="2">
        <f>SUMIFS(DataRegularSeason20242025!$AA$3:$AA$1315,DataRegularSeason20242025!$B$3:$B$1315, "&lt;=" &amp; $A113, DataRegularSeason20242025!$D$3:$D$1315, AE$1)+SUMIFS(DataRegularSeason20242025!$AB$3:$AB$1315,DataRegularSeason20242025!$B$3:$B$1315, "&lt;=" &amp; $A113, DataRegularSeason20242025!$E$3:$E$1315, AE$1)</f>
        <v>20</v>
      </c>
      <c r="AF113" s="2">
        <f>SUMIFS(DataRegularSeason20242025!$AA$3:$AA$1315,DataRegularSeason20242025!$B$3:$B$1315, "&lt;=" &amp; $A113, DataRegularSeason20242025!$D$3:$D$1315, AF$1)+SUMIFS(DataRegularSeason20242025!$AB$3:$AB$1315,DataRegularSeason20242025!$B$3:$B$1315, "&lt;=" &amp; $A113, DataRegularSeason20242025!$E$3:$E$1315, AF$1)</f>
        <v>28</v>
      </c>
      <c r="AG113" s="2">
        <f>SUMIFS(DataRegularSeason20242025!$AA$3:$AA$1315,DataRegularSeason20242025!$B$3:$B$1315, "&lt;=" &amp; $A113, DataRegularSeason20242025!$D$3:$D$1315, AG$1)+SUMIFS(DataRegularSeason20242025!$AB$3:$AB$1315,DataRegularSeason20242025!$B$3:$B$1315, "&lt;=" &amp; $A113, DataRegularSeason20242025!$E$3:$E$1315, AG$1)</f>
        <v>20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16</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16</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15</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23</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22</v>
      </c>
      <c r="R114" s="2">
        <f>SUMIFS(DataRegularSeason20242025!$AA$3:$AA$1315,DataRegularSeason20242025!$B$3:$B$1315, "&lt;=" &amp; $A114, DataRegularSeason20242025!$D$3:$D$1315, R$1)+SUMIFS(DataRegularSeason20242025!$AB$3:$AB$1315,DataRegularSeason20242025!$B$3:$B$1315, "&lt;=" &amp; $A114, DataRegularSeason20242025!$E$3:$E$1315, R$1)</f>
        <v>12</v>
      </c>
      <c r="S114" s="2">
        <f>SUMIFS(DataRegularSeason20242025!$AA$3:$AA$1315,DataRegularSeason20242025!$B$3:$B$1315, "&lt;=" &amp; $A114, DataRegularSeason20242025!$D$3:$D$1315, S$1)+SUMIFS(DataRegularSeason20242025!$AB$3:$AB$1315,DataRegularSeason20242025!$B$3:$B$1315, "&lt;=" &amp; $A114, DataRegularSeason20242025!$E$3:$E$1315, S$1)</f>
        <v>15</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14</v>
      </c>
      <c r="V114" s="2">
        <f>SUMIFS(DataRegularSeason20242025!$AA$3:$AA$1315,DataRegularSeason20242025!$B$3:$B$1315, "&lt;=" &amp; $A114, DataRegularSeason20242025!$D$3:$D$1315, V$1)+SUMIFS(DataRegularSeason20242025!$AB$3:$AB$1315,DataRegularSeason20242025!$B$3:$B$1315, "&lt;=" &amp; $A114, DataRegularSeason20242025!$E$3:$E$1315, V$1)</f>
        <v>14</v>
      </c>
      <c r="W114" s="2">
        <f>SUMIFS(DataRegularSeason20242025!$AA$3:$AA$1315,DataRegularSeason20242025!$B$3:$B$1315, "&lt;=" &amp; $A114, DataRegularSeason20242025!$D$3:$D$1315, W$1)+SUMIFS(DataRegularSeason20242025!$AB$3:$AB$1315,DataRegularSeason20242025!$B$3:$B$1315, "&lt;=" &amp; $A114, DataRegularSeason20242025!$E$3:$E$1315, W$1)</f>
        <v>14</v>
      </c>
      <c r="X114" s="2">
        <f>SUMIFS(DataRegularSeason20242025!$AA$3:$AA$1315,DataRegularSeason20242025!$B$3:$B$1315, "&lt;=" &amp; $A114, DataRegularSeason20242025!$D$3:$D$1315, X$1)+SUMIFS(DataRegularSeason20242025!$AB$3:$AB$1315,DataRegularSeason20242025!$B$3:$B$1315, "&lt;=" &amp; $A114, DataRegularSeason20242025!$E$3:$E$1315, X$1)</f>
        <v>13</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20</v>
      </c>
      <c r="AC114" s="2">
        <f>SUMIFS(DataRegularSeason20242025!$AA$3:$AA$1315,DataRegularSeason20242025!$B$3:$B$1315, "&lt;=" &amp; $A114, DataRegularSeason20242025!$D$3:$D$1315, AC$1)+SUMIFS(DataRegularSeason20242025!$AB$3:$AB$1315,DataRegularSeason20242025!$B$3:$B$1315, "&lt;=" &amp; $A114, DataRegularSeason20242025!$E$3:$E$1315, AC$1)</f>
        <v>15</v>
      </c>
      <c r="AD114" s="2">
        <f>SUMIFS(DataRegularSeason20242025!$AA$3:$AA$1315,DataRegularSeason20242025!$B$3:$B$1315, "&lt;=" &amp; $A114, DataRegularSeason20242025!$D$3:$D$1315, AD$1)+SUMIFS(DataRegularSeason20242025!$AB$3:$AB$1315,DataRegularSeason20242025!$B$3:$B$1315, "&lt;=" &amp; $A114, DataRegularSeason20242025!$E$3:$E$1315, AD$1)</f>
        <v>17</v>
      </c>
      <c r="AE114" s="2">
        <f>SUMIFS(DataRegularSeason20242025!$AA$3:$AA$1315,DataRegularSeason20242025!$B$3:$B$1315, "&lt;=" &amp; $A114, DataRegularSeason20242025!$D$3:$D$1315, AE$1)+SUMIFS(DataRegularSeason20242025!$AB$3:$AB$1315,DataRegularSeason20242025!$B$3:$B$1315, "&lt;=" &amp; $A114, DataRegularSeason20242025!$E$3:$E$1315, AE$1)</f>
        <v>20</v>
      </c>
      <c r="AF114" s="2">
        <f>SUMIFS(DataRegularSeason20242025!$AA$3:$AA$1315,DataRegularSeason20242025!$B$3:$B$1315, "&lt;=" &amp; $A114, DataRegularSeason20242025!$D$3:$D$1315, AF$1)+SUMIFS(DataRegularSeason20242025!$AB$3:$AB$1315,DataRegularSeason20242025!$B$3:$B$1315, "&lt;=" &amp; $A114, DataRegularSeason20242025!$E$3:$E$1315, AF$1)</f>
        <v>28</v>
      </c>
      <c r="AG114" s="2">
        <f>SUMIFS(DataRegularSeason20242025!$AA$3:$AA$1315,DataRegularSeason20242025!$B$3:$B$1315, "&lt;=" &amp; $A114, DataRegularSeason20242025!$D$3:$D$1315, AG$1)+SUMIFS(DataRegularSeason20242025!$AB$3:$AB$1315,DataRegularSeason20242025!$B$3:$B$1315, "&lt;=" &amp; $A114, DataRegularSeason20242025!$E$3:$E$1315, AG$1)</f>
        <v>20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16</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16</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15</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23</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22</v>
      </c>
      <c r="R115" s="2">
        <f>SUMIFS(DataRegularSeason20242025!$AA$3:$AA$1315,DataRegularSeason20242025!$B$3:$B$1315, "&lt;=" &amp; $A115, DataRegularSeason20242025!$D$3:$D$1315, R$1)+SUMIFS(DataRegularSeason20242025!$AB$3:$AB$1315,DataRegularSeason20242025!$B$3:$B$1315, "&lt;=" &amp; $A115, DataRegularSeason20242025!$E$3:$E$1315, R$1)</f>
        <v>12</v>
      </c>
      <c r="S115" s="2">
        <f>SUMIFS(DataRegularSeason20242025!$AA$3:$AA$1315,DataRegularSeason20242025!$B$3:$B$1315, "&lt;=" &amp; $A115, DataRegularSeason20242025!$D$3:$D$1315, S$1)+SUMIFS(DataRegularSeason20242025!$AB$3:$AB$1315,DataRegularSeason20242025!$B$3:$B$1315, "&lt;=" &amp; $A115, DataRegularSeason20242025!$E$3:$E$1315, S$1)</f>
        <v>15</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14</v>
      </c>
      <c r="V115" s="2">
        <f>SUMIFS(DataRegularSeason20242025!$AA$3:$AA$1315,DataRegularSeason20242025!$B$3:$B$1315, "&lt;=" &amp; $A115, DataRegularSeason20242025!$D$3:$D$1315, V$1)+SUMIFS(DataRegularSeason20242025!$AB$3:$AB$1315,DataRegularSeason20242025!$B$3:$B$1315, "&lt;=" &amp; $A115, DataRegularSeason20242025!$E$3:$E$1315, V$1)</f>
        <v>14</v>
      </c>
      <c r="W115" s="2">
        <f>SUMIFS(DataRegularSeason20242025!$AA$3:$AA$1315,DataRegularSeason20242025!$B$3:$B$1315, "&lt;=" &amp; $A115, DataRegularSeason20242025!$D$3:$D$1315, W$1)+SUMIFS(DataRegularSeason20242025!$AB$3:$AB$1315,DataRegularSeason20242025!$B$3:$B$1315, "&lt;=" &amp; $A115, DataRegularSeason20242025!$E$3:$E$1315, W$1)</f>
        <v>14</v>
      </c>
      <c r="X115" s="2">
        <f>SUMIFS(DataRegularSeason20242025!$AA$3:$AA$1315,DataRegularSeason20242025!$B$3:$B$1315, "&lt;=" &amp; $A115, DataRegularSeason20242025!$D$3:$D$1315, X$1)+SUMIFS(DataRegularSeason20242025!$AB$3:$AB$1315,DataRegularSeason20242025!$B$3:$B$1315, "&lt;=" &amp; $A115, DataRegularSeason20242025!$E$3:$E$1315, X$1)</f>
        <v>13</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20</v>
      </c>
      <c r="AC115" s="2">
        <f>SUMIFS(DataRegularSeason20242025!$AA$3:$AA$1315,DataRegularSeason20242025!$B$3:$B$1315, "&lt;=" &amp; $A115, DataRegularSeason20242025!$D$3:$D$1315, AC$1)+SUMIFS(DataRegularSeason20242025!$AB$3:$AB$1315,DataRegularSeason20242025!$B$3:$B$1315, "&lt;=" &amp; $A115, DataRegularSeason20242025!$E$3:$E$1315, AC$1)</f>
        <v>15</v>
      </c>
      <c r="AD115" s="2">
        <f>SUMIFS(DataRegularSeason20242025!$AA$3:$AA$1315,DataRegularSeason20242025!$B$3:$B$1315, "&lt;=" &amp; $A115, DataRegularSeason20242025!$D$3:$D$1315, AD$1)+SUMIFS(DataRegularSeason20242025!$AB$3:$AB$1315,DataRegularSeason20242025!$B$3:$B$1315, "&lt;=" &amp; $A115, DataRegularSeason20242025!$E$3:$E$1315, AD$1)</f>
        <v>17</v>
      </c>
      <c r="AE115" s="2">
        <f>SUMIFS(DataRegularSeason20242025!$AA$3:$AA$1315,DataRegularSeason20242025!$B$3:$B$1315, "&lt;=" &amp; $A115, DataRegularSeason20242025!$D$3:$D$1315, AE$1)+SUMIFS(DataRegularSeason20242025!$AB$3:$AB$1315,DataRegularSeason20242025!$B$3:$B$1315, "&lt;=" &amp; $A115, DataRegularSeason20242025!$E$3:$E$1315, AE$1)</f>
        <v>20</v>
      </c>
      <c r="AF115" s="2">
        <f>SUMIFS(DataRegularSeason20242025!$AA$3:$AA$1315,DataRegularSeason20242025!$B$3:$B$1315, "&lt;=" &amp; $A115, DataRegularSeason20242025!$D$3:$D$1315, AF$1)+SUMIFS(DataRegularSeason20242025!$AB$3:$AB$1315,DataRegularSeason20242025!$B$3:$B$1315, "&lt;=" &amp; $A115, DataRegularSeason20242025!$E$3:$E$1315, AF$1)</f>
        <v>28</v>
      </c>
      <c r="AG115" s="2">
        <f>SUMIFS(DataRegularSeason20242025!$AA$3:$AA$1315,DataRegularSeason20242025!$B$3:$B$1315, "&lt;=" &amp; $A115, DataRegularSeason20242025!$D$3:$D$1315, AG$1)+SUMIFS(DataRegularSeason20242025!$AB$3:$AB$1315,DataRegularSeason20242025!$B$3:$B$1315, "&lt;=" &amp; $A115, DataRegularSeason20242025!$E$3:$E$1315, AG$1)</f>
        <v>20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16</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16</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15</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23</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22</v>
      </c>
      <c r="R116" s="2">
        <f>SUMIFS(DataRegularSeason20242025!$AA$3:$AA$1315,DataRegularSeason20242025!$B$3:$B$1315, "&lt;=" &amp; $A116, DataRegularSeason20242025!$D$3:$D$1315, R$1)+SUMIFS(DataRegularSeason20242025!$AB$3:$AB$1315,DataRegularSeason20242025!$B$3:$B$1315, "&lt;=" &amp; $A116, DataRegularSeason20242025!$E$3:$E$1315, R$1)</f>
        <v>12</v>
      </c>
      <c r="S116" s="2">
        <f>SUMIFS(DataRegularSeason20242025!$AA$3:$AA$1315,DataRegularSeason20242025!$B$3:$B$1315, "&lt;=" &amp; $A116, DataRegularSeason20242025!$D$3:$D$1315, S$1)+SUMIFS(DataRegularSeason20242025!$AB$3:$AB$1315,DataRegularSeason20242025!$B$3:$B$1315, "&lt;=" &amp; $A116, DataRegularSeason20242025!$E$3:$E$1315, S$1)</f>
        <v>15</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14</v>
      </c>
      <c r="V116" s="2">
        <f>SUMIFS(DataRegularSeason20242025!$AA$3:$AA$1315,DataRegularSeason20242025!$B$3:$B$1315, "&lt;=" &amp; $A116, DataRegularSeason20242025!$D$3:$D$1315, V$1)+SUMIFS(DataRegularSeason20242025!$AB$3:$AB$1315,DataRegularSeason20242025!$B$3:$B$1315, "&lt;=" &amp; $A116, DataRegularSeason20242025!$E$3:$E$1315, V$1)</f>
        <v>14</v>
      </c>
      <c r="W116" s="2">
        <f>SUMIFS(DataRegularSeason20242025!$AA$3:$AA$1315,DataRegularSeason20242025!$B$3:$B$1315, "&lt;=" &amp; $A116, DataRegularSeason20242025!$D$3:$D$1315, W$1)+SUMIFS(DataRegularSeason20242025!$AB$3:$AB$1315,DataRegularSeason20242025!$B$3:$B$1315, "&lt;=" &amp; $A116, DataRegularSeason20242025!$E$3:$E$1315, W$1)</f>
        <v>14</v>
      </c>
      <c r="X116" s="2">
        <f>SUMIFS(DataRegularSeason20242025!$AA$3:$AA$1315,DataRegularSeason20242025!$B$3:$B$1315, "&lt;=" &amp; $A116, DataRegularSeason20242025!$D$3:$D$1315, X$1)+SUMIFS(DataRegularSeason20242025!$AB$3:$AB$1315,DataRegularSeason20242025!$B$3:$B$1315, "&lt;=" &amp; $A116, DataRegularSeason20242025!$E$3:$E$1315, X$1)</f>
        <v>13</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20</v>
      </c>
      <c r="AC116" s="2">
        <f>SUMIFS(DataRegularSeason20242025!$AA$3:$AA$1315,DataRegularSeason20242025!$B$3:$B$1315, "&lt;=" &amp; $A116, DataRegularSeason20242025!$D$3:$D$1315, AC$1)+SUMIFS(DataRegularSeason20242025!$AB$3:$AB$1315,DataRegularSeason20242025!$B$3:$B$1315, "&lt;=" &amp; $A116, DataRegularSeason20242025!$E$3:$E$1315, AC$1)</f>
        <v>15</v>
      </c>
      <c r="AD116" s="2">
        <f>SUMIFS(DataRegularSeason20242025!$AA$3:$AA$1315,DataRegularSeason20242025!$B$3:$B$1315, "&lt;=" &amp; $A116, DataRegularSeason20242025!$D$3:$D$1315, AD$1)+SUMIFS(DataRegularSeason20242025!$AB$3:$AB$1315,DataRegularSeason20242025!$B$3:$B$1315, "&lt;=" &amp; $A116, DataRegularSeason20242025!$E$3:$E$1315, AD$1)</f>
        <v>17</v>
      </c>
      <c r="AE116" s="2">
        <f>SUMIFS(DataRegularSeason20242025!$AA$3:$AA$1315,DataRegularSeason20242025!$B$3:$B$1315, "&lt;=" &amp; $A116, DataRegularSeason20242025!$D$3:$D$1315, AE$1)+SUMIFS(DataRegularSeason20242025!$AB$3:$AB$1315,DataRegularSeason20242025!$B$3:$B$1315, "&lt;=" &amp; $A116, DataRegularSeason20242025!$E$3:$E$1315, AE$1)</f>
        <v>20</v>
      </c>
      <c r="AF116" s="2">
        <f>SUMIFS(DataRegularSeason20242025!$AA$3:$AA$1315,DataRegularSeason20242025!$B$3:$B$1315, "&lt;=" &amp; $A116, DataRegularSeason20242025!$D$3:$D$1315, AF$1)+SUMIFS(DataRegularSeason20242025!$AB$3:$AB$1315,DataRegularSeason20242025!$B$3:$B$1315, "&lt;=" &amp; $A116, DataRegularSeason20242025!$E$3:$E$1315, AF$1)</f>
        <v>28</v>
      </c>
      <c r="AG116" s="2">
        <f>SUMIFS(DataRegularSeason20242025!$AA$3:$AA$1315,DataRegularSeason20242025!$B$3:$B$1315, "&lt;=" &amp; $A116, DataRegularSeason20242025!$D$3:$D$1315, AG$1)+SUMIFS(DataRegularSeason20242025!$AB$3:$AB$1315,DataRegularSeason20242025!$B$3:$B$1315, "&lt;=" &amp; $A116, DataRegularSeason20242025!$E$3:$E$1315, AG$1)</f>
        <v>20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16</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16</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15</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23</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22</v>
      </c>
      <c r="R117" s="2">
        <f>SUMIFS(DataRegularSeason20242025!$AA$3:$AA$1315,DataRegularSeason20242025!$B$3:$B$1315, "&lt;=" &amp; $A117, DataRegularSeason20242025!$D$3:$D$1315, R$1)+SUMIFS(DataRegularSeason20242025!$AB$3:$AB$1315,DataRegularSeason20242025!$B$3:$B$1315, "&lt;=" &amp; $A117, DataRegularSeason20242025!$E$3:$E$1315, R$1)</f>
        <v>12</v>
      </c>
      <c r="S117" s="2">
        <f>SUMIFS(DataRegularSeason20242025!$AA$3:$AA$1315,DataRegularSeason20242025!$B$3:$B$1315, "&lt;=" &amp; $A117, DataRegularSeason20242025!$D$3:$D$1315, S$1)+SUMIFS(DataRegularSeason20242025!$AB$3:$AB$1315,DataRegularSeason20242025!$B$3:$B$1315, "&lt;=" &amp; $A117, DataRegularSeason20242025!$E$3:$E$1315, S$1)</f>
        <v>15</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14</v>
      </c>
      <c r="V117" s="2">
        <f>SUMIFS(DataRegularSeason20242025!$AA$3:$AA$1315,DataRegularSeason20242025!$B$3:$B$1315, "&lt;=" &amp; $A117, DataRegularSeason20242025!$D$3:$D$1315, V$1)+SUMIFS(DataRegularSeason20242025!$AB$3:$AB$1315,DataRegularSeason20242025!$B$3:$B$1315, "&lt;=" &amp; $A117, DataRegularSeason20242025!$E$3:$E$1315, V$1)</f>
        <v>14</v>
      </c>
      <c r="W117" s="2">
        <f>SUMIFS(DataRegularSeason20242025!$AA$3:$AA$1315,DataRegularSeason20242025!$B$3:$B$1315, "&lt;=" &amp; $A117, DataRegularSeason20242025!$D$3:$D$1315, W$1)+SUMIFS(DataRegularSeason20242025!$AB$3:$AB$1315,DataRegularSeason20242025!$B$3:$B$1315, "&lt;=" &amp; $A117, DataRegularSeason20242025!$E$3:$E$1315, W$1)</f>
        <v>14</v>
      </c>
      <c r="X117" s="2">
        <f>SUMIFS(DataRegularSeason20242025!$AA$3:$AA$1315,DataRegularSeason20242025!$B$3:$B$1315, "&lt;=" &amp; $A117, DataRegularSeason20242025!$D$3:$D$1315, X$1)+SUMIFS(DataRegularSeason20242025!$AB$3:$AB$1315,DataRegularSeason20242025!$B$3:$B$1315, "&lt;=" &amp; $A117, DataRegularSeason20242025!$E$3:$E$1315, X$1)</f>
        <v>13</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20</v>
      </c>
      <c r="AC117" s="2">
        <f>SUMIFS(DataRegularSeason20242025!$AA$3:$AA$1315,DataRegularSeason20242025!$B$3:$B$1315, "&lt;=" &amp; $A117, DataRegularSeason20242025!$D$3:$D$1315, AC$1)+SUMIFS(DataRegularSeason20242025!$AB$3:$AB$1315,DataRegularSeason20242025!$B$3:$B$1315, "&lt;=" &amp; $A117, DataRegularSeason20242025!$E$3:$E$1315, AC$1)</f>
        <v>15</v>
      </c>
      <c r="AD117" s="2">
        <f>SUMIFS(DataRegularSeason20242025!$AA$3:$AA$1315,DataRegularSeason20242025!$B$3:$B$1315, "&lt;=" &amp; $A117, DataRegularSeason20242025!$D$3:$D$1315, AD$1)+SUMIFS(DataRegularSeason20242025!$AB$3:$AB$1315,DataRegularSeason20242025!$B$3:$B$1315, "&lt;=" &amp; $A117, DataRegularSeason20242025!$E$3:$E$1315, AD$1)</f>
        <v>17</v>
      </c>
      <c r="AE117" s="2">
        <f>SUMIFS(DataRegularSeason20242025!$AA$3:$AA$1315,DataRegularSeason20242025!$B$3:$B$1315, "&lt;=" &amp; $A117, DataRegularSeason20242025!$D$3:$D$1315, AE$1)+SUMIFS(DataRegularSeason20242025!$AB$3:$AB$1315,DataRegularSeason20242025!$B$3:$B$1315, "&lt;=" &amp; $A117, DataRegularSeason20242025!$E$3:$E$1315, AE$1)</f>
        <v>20</v>
      </c>
      <c r="AF117" s="2">
        <f>SUMIFS(DataRegularSeason20242025!$AA$3:$AA$1315,DataRegularSeason20242025!$B$3:$B$1315, "&lt;=" &amp; $A117, DataRegularSeason20242025!$D$3:$D$1315, AF$1)+SUMIFS(DataRegularSeason20242025!$AB$3:$AB$1315,DataRegularSeason20242025!$B$3:$B$1315, "&lt;=" &amp; $A117, DataRegularSeason20242025!$E$3:$E$1315, AF$1)</f>
        <v>28</v>
      </c>
      <c r="AG117" s="2">
        <f>SUMIFS(DataRegularSeason20242025!$AA$3:$AA$1315,DataRegularSeason20242025!$B$3:$B$1315, "&lt;=" &amp; $A117, DataRegularSeason20242025!$D$3:$D$1315, AG$1)+SUMIFS(DataRegularSeason20242025!$AB$3:$AB$1315,DataRegularSeason20242025!$B$3:$B$1315, "&lt;=" &amp; $A117, DataRegularSeason20242025!$E$3:$E$1315, AG$1)</f>
        <v>20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16</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16</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15</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23</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22</v>
      </c>
      <c r="R118" s="2">
        <f>SUMIFS(DataRegularSeason20242025!$AA$3:$AA$1315,DataRegularSeason20242025!$B$3:$B$1315, "&lt;=" &amp; $A118, DataRegularSeason20242025!$D$3:$D$1315, R$1)+SUMIFS(DataRegularSeason20242025!$AB$3:$AB$1315,DataRegularSeason20242025!$B$3:$B$1315, "&lt;=" &amp; $A118, DataRegularSeason20242025!$E$3:$E$1315, R$1)</f>
        <v>12</v>
      </c>
      <c r="S118" s="2">
        <f>SUMIFS(DataRegularSeason20242025!$AA$3:$AA$1315,DataRegularSeason20242025!$B$3:$B$1315, "&lt;=" &amp; $A118, DataRegularSeason20242025!$D$3:$D$1315, S$1)+SUMIFS(DataRegularSeason20242025!$AB$3:$AB$1315,DataRegularSeason20242025!$B$3:$B$1315, "&lt;=" &amp; $A118, DataRegularSeason20242025!$E$3:$E$1315, S$1)</f>
        <v>15</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14</v>
      </c>
      <c r="V118" s="2">
        <f>SUMIFS(DataRegularSeason20242025!$AA$3:$AA$1315,DataRegularSeason20242025!$B$3:$B$1315, "&lt;=" &amp; $A118, DataRegularSeason20242025!$D$3:$D$1315, V$1)+SUMIFS(DataRegularSeason20242025!$AB$3:$AB$1315,DataRegularSeason20242025!$B$3:$B$1315, "&lt;=" &amp; $A118, DataRegularSeason20242025!$E$3:$E$1315, V$1)</f>
        <v>14</v>
      </c>
      <c r="W118" s="2">
        <f>SUMIFS(DataRegularSeason20242025!$AA$3:$AA$1315,DataRegularSeason20242025!$B$3:$B$1315, "&lt;=" &amp; $A118, DataRegularSeason20242025!$D$3:$D$1315, W$1)+SUMIFS(DataRegularSeason20242025!$AB$3:$AB$1315,DataRegularSeason20242025!$B$3:$B$1315, "&lt;=" &amp; $A118, DataRegularSeason20242025!$E$3:$E$1315, W$1)</f>
        <v>14</v>
      </c>
      <c r="X118" s="2">
        <f>SUMIFS(DataRegularSeason20242025!$AA$3:$AA$1315,DataRegularSeason20242025!$B$3:$B$1315, "&lt;=" &amp; $A118, DataRegularSeason20242025!$D$3:$D$1315, X$1)+SUMIFS(DataRegularSeason20242025!$AB$3:$AB$1315,DataRegularSeason20242025!$B$3:$B$1315, "&lt;=" &amp; $A118, DataRegularSeason20242025!$E$3:$E$1315, X$1)</f>
        <v>13</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20</v>
      </c>
      <c r="AC118" s="2">
        <f>SUMIFS(DataRegularSeason20242025!$AA$3:$AA$1315,DataRegularSeason20242025!$B$3:$B$1315, "&lt;=" &amp; $A118, DataRegularSeason20242025!$D$3:$D$1315, AC$1)+SUMIFS(DataRegularSeason20242025!$AB$3:$AB$1315,DataRegularSeason20242025!$B$3:$B$1315, "&lt;=" &amp; $A118, DataRegularSeason20242025!$E$3:$E$1315, AC$1)</f>
        <v>15</v>
      </c>
      <c r="AD118" s="2">
        <f>SUMIFS(DataRegularSeason20242025!$AA$3:$AA$1315,DataRegularSeason20242025!$B$3:$B$1315, "&lt;=" &amp; $A118, DataRegularSeason20242025!$D$3:$D$1315, AD$1)+SUMIFS(DataRegularSeason20242025!$AB$3:$AB$1315,DataRegularSeason20242025!$B$3:$B$1315, "&lt;=" &amp; $A118, DataRegularSeason20242025!$E$3:$E$1315, AD$1)</f>
        <v>17</v>
      </c>
      <c r="AE118" s="2">
        <f>SUMIFS(DataRegularSeason20242025!$AA$3:$AA$1315,DataRegularSeason20242025!$B$3:$B$1315, "&lt;=" &amp; $A118, DataRegularSeason20242025!$D$3:$D$1315, AE$1)+SUMIFS(DataRegularSeason20242025!$AB$3:$AB$1315,DataRegularSeason20242025!$B$3:$B$1315, "&lt;=" &amp; $A118, DataRegularSeason20242025!$E$3:$E$1315, AE$1)</f>
        <v>20</v>
      </c>
      <c r="AF118" s="2">
        <f>SUMIFS(DataRegularSeason20242025!$AA$3:$AA$1315,DataRegularSeason20242025!$B$3:$B$1315, "&lt;=" &amp; $A118, DataRegularSeason20242025!$D$3:$D$1315, AF$1)+SUMIFS(DataRegularSeason20242025!$AB$3:$AB$1315,DataRegularSeason20242025!$B$3:$B$1315, "&lt;=" &amp; $A118, DataRegularSeason20242025!$E$3:$E$1315, AF$1)</f>
        <v>28</v>
      </c>
      <c r="AG118" s="2">
        <f>SUMIFS(DataRegularSeason20242025!$AA$3:$AA$1315,DataRegularSeason20242025!$B$3:$B$1315, "&lt;=" &amp; $A118, DataRegularSeason20242025!$D$3:$D$1315, AG$1)+SUMIFS(DataRegularSeason20242025!$AB$3:$AB$1315,DataRegularSeason20242025!$B$3:$B$1315, "&lt;=" &amp; $A118, DataRegularSeason20242025!$E$3:$E$1315, AG$1)</f>
        <v>20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16</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16</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15</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23</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22</v>
      </c>
      <c r="R119" s="2">
        <f>SUMIFS(DataRegularSeason20242025!$AA$3:$AA$1315,DataRegularSeason20242025!$B$3:$B$1315, "&lt;=" &amp; $A119, DataRegularSeason20242025!$D$3:$D$1315, R$1)+SUMIFS(DataRegularSeason20242025!$AB$3:$AB$1315,DataRegularSeason20242025!$B$3:$B$1315, "&lt;=" &amp; $A119, DataRegularSeason20242025!$E$3:$E$1315, R$1)</f>
        <v>12</v>
      </c>
      <c r="S119" s="2">
        <f>SUMIFS(DataRegularSeason20242025!$AA$3:$AA$1315,DataRegularSeason20242025!$B$3:$B$1315, "&lt;=" &amp; $A119, DataRegularSeason20242025!$D$3:$D$1315, S$1)+SUMIFS(DataRegularSeason20242025!$AB$3:$AB$1315,DataRegularSeason20242025!$B$3:$B$1315, "&lt;=" &amp; $A119, DataRegularSeason20242025!$E$3:$E$1315, S$1)</f>
        <v>15</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14</v>
      </c>
      <c r="V119" s="2">
        <f>SUMIFS(DataRegularSeason20242025!$AA$3:$AA$1315,DataRegularSeason20242025!$B$3:$B$1315, "&lt;=" &amp; $A119, DataRegularSeason20242025!$D$3:$D$1315, V$1)+SUMIFS(DataRegularSeason20242025!$AB$3:$AB$1315,DataRegularSeason20242025!$B$3:$B$1315, "&lt;=" &amp; $A119, DataRegularSeason20242025!$E$3:$E$1315, V$1)</f>
        <v>14</v>
      </c>
      <c r="W119" s="2">
        <f>SUMIFS(DataRegularSeason20242025!$AA$3:$AA$1315,DataRegularSeason20242025!$B$3:$B$1315, "&lt;=" &amp; $A119, DataRegularSeason20242025!$D$3:$D$1315, W$1)+SUMIFS(DataRegularSeason20242025!$AB$3:$AB$1315,DataRegularSeason20242025!$B$3:$B$1315, "&lt;=" &amp; $A119, DataRegularSeason20242025!$E$3:$E$1315, W$1)</f>
        <v>14</v>
      </c>
      <c r="X119" s="2">
        <f>SUMIFS(DataRegularSeason20242025!$AA$3:$AA$1315,DataRegularSeason20242025!$B$3:$B$1315, "&lt;=" &amp; $A119, DataRegularSeason20242025!$D$3:$D$1315, X$1)+SUMIFS(DataRegularSeason20242025!$AB$3:$AB$1315,DataRegularSeason20242025!$B$3:$B$1315, "&lt;=" &amp; $A119, DataRegularSeason20242025!$E$3:$E$1315, X$1)</f>
        <v>13</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20</v>
      </c>
      <c r="AC119" s="2">
        <f>SUMIFS(DataRegularSeason20242025!$AA$3:$AA$1315,DataRegularSeason20242025!$B$3:$B$1315, "&lt;=" &amp; $A119, DataRegularSeason20242025!$D$3:$D$1315, AC$1)+SUMIFS(DataRegularSeason20242025!$AB$3:$AB$1315,DataRegularSeason20242025!$B$3:$B$1315, "&lt;=" &amp; $A119, DataRegularSeason20242025!$E$3:$E$1315, AC$1)</f>
        <v>15</v>
      </c>
      <c r="AD119" s="2">
        <f>SUMIFS(DataRegularSeason20242025!$AA$3:$AA$1315,DataRegularSeason20242025!$B$3:$B$1315, "&lt;=" &amp; $A119, DataRegularSeason20242025!$D$3:$D$1315, AD$1)+SUMIFS(DataRegularSeason20242025!$AB$3:$AB$1315,DataRegularSeason20242025!$B$3:$B$1315, "&lt;=" &amp; $A119, DataRegularSeason20242025!$E$3:$E$1315, AD$1)</f>
        <v>17</v>
      </c>
      <c r="AE119" s="2">
        <f>SUMIFS(DataRegularSeason20242025!$AA$3:$AA$1315,DataRegularSeason20242025!$B$3:$B$1315, "&lt;=" &amp; $A119, DataRegularSeason20242025!$D$3:$D$1315, AE$1)+SUMIFS(DataRegularSeason20242025!$AB$3:$AB$1315,DataRegularSeason20242025!$B$3:$B$1315, "&lt;=" &amp; $A119, DataRegularSeason20242025!$E$3:$E$1315, AE$1)</f>
        <v>20</v>
      </c>
      <c r="AF119" s="2">
        <f>SUMIFS(DataRegularSeason20242025!$AA$3:$AA$1315,DataRegularSeason20242025!$B$3:$B$1315, "&lt;=" &amp; $A119, DataRegularSeason20242025!$D$3:$D$1315, AF$1)+SUMIFS(DataRegularSeason20242025!$AB$3:$AB$1315,DataRegularSeason20242025!$B$3:$B$1315, "&lt;=" &amp; $A119, DataRegularSeason20242025!$E$3:$E$1315, AF$1)</f>
        <v>28</v>
      </c>
      <c r="AG119" s="2">
        <f>SUMIFS(DataRegularSeason20242025!$AA$3:$AA$1315,DataRegularSeason20242025!$B$3:$B$1315, "&lt;=" &amp; $A119, DataRegularSeason20242025!$D$3:$D$1315, AG$1)+SUMIFS(DataRegularSeason20242025!$AB$3:$AB$1315,DataRegularSeason20242025!$B$3:$B$1315, "&lt;=" &amp; $A119, DataRegularSeason20242025!$E$3:$E$1315, AG$1)</f>
        <v>20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16</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16</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15</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23</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22</v>
      </c>
      <c r="R120" s="2">
        <f>SUMIFS(DataRegularSeason20242025!$AA$3:$AA$1315,DataRegularSeason20242025!$B$3:$B$1315, "&lt;=" &amp; $A120, DataRegularSeason20242025!$D$3:$D$1315, R$1)+SUMIFS(DataRegularSeason20242025!$AB$3:$AB$1315,DataRegularSeason20242025!$B$3:$B$1315, "&lt;=" &amp; $A120, DataRegularSeason20242025!$E$3:$E$1315, R$1)</f>
        <v>12</v>
      </c>
      <c r="S120" s="2">
        <f>SUMIFS(DataRegularSeason20242025!$AA$3:$AA$1315,DataRegularSeason20242025!$B$3:$B$1315, "&lt;=" &amp; $A120, DataRegularSeason20242025!$D$3:$D$1315, S$1)+SUMIFS(DataRegularSeason20242025!$AB$3:$AB$1315,DataRegularSeason20242025!$B$3:$B$1315, "&lt;=" &amp; $A120, DataRegularSeason20242025!$E$3:$E$1315, S$1)</f>
        <v>15</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14</v>
      </c>
      <c r="V120" s="2">
        <f>SUMIFS(DataRegularSeason20242025!$AA$3:$AA$1315,DataRegularSeason20242025!$B$3:$B$1315, "&lt;=" &amp; $A120, DataRegularSeason20242025!$D$3:$D$1315, V$1)+SUMIFS(DataRegularSeason20242025!$AB$3:$AB$1315,DataRegularSeason20242025!$B$3:$B$1315, "&lt;=" &amp; $A120, DataRegularSeason20242025!$E$3:$E$1315, V$1)</f>
        <v>14</v>
      </c>
      <c r="W120" s="2">
        <f>SUMIFS(DataRegularSeason20242025!$AA$3:$AA$1315,DataRegularSeason20242025!$B$3:$B$1315, "&lt;=" &amp; $A120, DataRegularSeason20242025!$D$3:$D$1315, W$1)+SUMIFS(DataRegularSeason20242025!$AB$3:$AB$1315,DataRegularSeason20242025!$B$3:$B$1315, "&lt;=" &amp; $A120, DataRegularSeason20242025!$E$3:$E$1315, W$1)</f>
        <v>14</v>
      </c>
      <c r="X120" s="2">
        <f>SUMIFS(DataRegularSeason20242025!$AA$3:$AA$1315,DataRegularSeason20242025!$B$3:$B$1315, "&lt;=" &amp; $A120, DataRegularSeason20242025!$D$3:$D$1315, X$1)+SUMIFS(DataRegularSeason20242025!$AB$3:$AB$1315,DataRegularSeason20242025!$B$3:$B$1315, "&lt;=" &amp; $A120, DataRegularSeason20242025!$E$3:$E$1315, X$1)</f>
        <v>13</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20</v>
      </c>
      <c r="AC120" s="2">
        <f>SUMIFS(DataRegularSeason20242025!$AA$3:$AA$1315,DataRegularSeason20242025!$B$3:$B$1315, "&lt;=" &amp; $A120, DataRegularSeason20242025!$D$3:$D$1315, AC$1)+SUMIFS(DataRegularSeason20242025!$AB$3:$AB$1315,DataRegularSeason20242025!$B$3:$B$1315, "&lt;=" &amp; $A120, DataRegularSeason20242025!$E$3:$E$1315, AC$1)</f>
        <v>15</v>
      </c>
      <c r="AD120" s="2">
        <f>SUMIFS(DataRegularSeason20242025!$AA$3:$AA$1315,DataRegularSeason20242025!$B$3:$B$1315, "&lt;=" &amp; $A120, DataRegularSeason20242025!$D$3:$D$1315, AD$1)+SUMIFS(DataRegularSeason20242025!$AB$3:$AB$1315,DataRegularSeason20242025!$B$3:$B$1315, "&lt;=" &amp; $A120, DataRegularSeason20242025!$E$3:$E$1315, AD$1)</f>
        <v>17</v>
      </c>
      <c r="AE120" s="2">
        <f>SUMIFS(DataRegularSeason20242025!$AA$3:$AA$1315,DataRegularSeason20242025!$B$3:$B$1315, "&lt;=" &amp; $A120, DataRegularSeason20242025!$D$3:$D$1315, AE$1)+SUMIFS(DataRegularSeason20242025!$AB$3:$AB$1315,DataRegularSeason20242025!$B$3:$B$1315, "&lt;=" &amp; $A120, DataRegularSeason20242025!$E$3:$E$1315, AE$1)</f>
        <v>20</v>
      </c>
      <c r="AF120" s="2">
        <f>SUMIFS(DataRegularSeason20242025!$AA$3:$AA$1315,DataRegularSeason20242025!$B$3:$B$1315, "&lt;=" &amp; $A120, DataRegularSeason20242025!$D$3:$D$1315, AF$1)+SUMIFS(DataRegularSeason20242025!$AB$3:$AB$1315,DataRegularSeason20242025!$B$3:$B$1315, "&lt;=" &amp; $A120, DataRegularSeason20242025!$E$3:$E$1315, AF$1)</f>
        <v>28</v>
      </c>
      <c r="AG120" s="2">
        <f>SUMIFS(DataRegularSeason20242025!$AA$3:$AA$1315,DataRegularSeason20242025!$B$3:$B$1315, "&lt;=" &amp; $A120, DataRegularSeason20242025!$D$3:$D$1315, AG$1)+SUMIFS(DataRegularSeason20242025!$AB$3:$AB$1315,DataRegularSeason20242025!$B$3:$B$1315, "&lt;=" &amp; $A120, DataRegularSeason20242025!$E$3:$E$1315, AG$1)</f>
        <v>20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16</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16</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15</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23</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22</v>
      </c>
      <c r="R121" s="2">
        <f>SUMIFS(DataRegularSeason20242025!$AA$3:$AA$1315,DataRegularSeason20242025!$B$3:$B$1315, "&lt;=" &amp; $A121, DataRegularSeason20242025!$D$3:$D$1315, R$1)+SUMIFS(DataRegularSeason20242025!$AB$3:$AB$1315,DataRegularSeason20242025!$B$3:$B$1315, "&lt;=" &amp; $A121, DataRegularSeason20242025!$E$3:$E$1315, R$1)</f>
        <v>12</v>
      </c>
      <c r="S121" s="2">
        <f>SUMIFS(DataRegularSeason20242025!$AA$3:$AA$1315,DataRegularSeason20242025!$B$3:$B$1315, "&lt;=" &amp; $A121, DataRegularSeason20242025!$D$3:$D$1315, S$1)+SUMIFS(DataRegularSeason20242025!$AB$3:$AB$1315,DataRegularSeason20242025!$B$3:$B$1315, "&lt;=" &amp; $A121, DataRegularSeason20242025!$E$3:$E$1315, S$1)</f>
        <v>15</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14</v>
      </c>
      <c r="V121" s="2">
        <f>SUMIFS(DataRegularSeason20242025!$AA$3:$AA$1315,DataRegularSeason20242025!$B$3:$B$1315, "&lt;=" &amp; $A121, DataRegularSeason20242025!$D$3:$D$1315, V$1)+SUMIFS(DataRegularSeason20242025!$AB$3:$AB$1315,DataRegularSeason20242025!$B$3:$B$1315, "&lt;=" &amp; $A121, DataRegularSeason20242025!$E$3:$E$1315, V$1)</f>
        <v>14</v>
      </c>
      <c r="W121" s="2">
        <f>SUMIFS(DataRegularSeason20242025!$AA$3:$AA$1315,DataRegularSeason20242025!$B$3:$B$1315, "&lt;=" &amp; $A121, DataRegularSeason20242025!$D$3:$D$1315, W$1)+SUMIFS(DataRegularSeason20242025!$AB$3:$AB$1315,DataRegularSeason20242025!$B$3:$B$1315, "&lt;=" &amp; $A121, DataRegularSeason20242025!$E$3:$E$1315, W$1)</f>
        <v>14</v>
      </c>
      <c r="X121" s="2">
        <f>SUMIFS(DataRegularSeason20242025!$AA$3:$AA$1315,DataRegularSeason20242025!$B$3:$B$1315, "&lt;=" &amp; $A121, DataRegularSeason20242025!$D$3:$D$1315, X$1)+SUMIFS(DataRegularSeason20242025!$AB$3:$AB$1315,DataRegularSeason20242025!$B$3:$B$1315, "&lt;=" &amp; $A121, DataRegularSeason20242025!$E$3:$E$1315, X$1)</f>
        <v>13</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20</v>
      </c>
      <c r="AC121" s="2">
        <f>SUMIFS(DataRegularSeason20242025!$AA$3:$AA$1315,DataRegularSeason20242025!$B$3:$B$1315, "&lt;=" &amp; $A121, DataRegularSeason20242025!$D$3:$D$1315, AC$1)+SUMIFS(DataRegularSeason20242025!$AB$3:$AB$1315,DataRegularSeason20242025!$B$3:$B$1315, "&lt;=" &amp; $A121, DataRegularSeason20242025!$E$3:$E$1315, AC$1)</f>
        <v>15</v>
      </c>
      <c r="AD121" s="2">
        <f>SUMIFS(DataRegularSeason20242025!$AA$3:$AA$1315,DataRegularSeason20242025!$B$3:$B$1315, "&lt;=" &amp; $A121, DataRegularSeason20242025!$D$3:$D$1315, AD$1)+SUMIFS(DataRegularSeason20242025!$AB$3:$AB$1315,DataRegularSeason20242025!$B$3:$B$1315, "&lt;=" &amp; $A121, DataRegularSeason20242025!$E$3:$E$1315, AD$1)</f>
        <v>17</v>
      </c>
      <c r="AE121" s="2">
        <f>SUMIFS(DataRegularSeason20242025!$AA$3:$AA$1315,DataRegularSeason20242025!$B$3:$B$1315, "&lt;=" &amp; $A121, DataRegularSeason20242025!$D$3:$D$1315, AE$1)+SUMIFS(DataRegularSeason20242025!$AB$3:$AB$1315,DataRegularSeason20242025!$B$3:$B$1315, "&lt;=" &amp; $A121, DataRegularSeason20242025!$E$3:$E$1315, AE$1)</f>
        <v>20</v>
      </c>
      <c r="AF121" s="2">
        <f>SUMIFS(DataRegularSeason20242025!$AA$3:$AA$1315,DataRegularSeason20242025!$B$3:$B$1315, "&lt;=" &amp; $A121, DataRegularSeason20242025!$D$3:$D$1315, AF$1)+SUMIFS(DataRegularSeason20242025!$AB$3:$AB$1315,DataRegularSeason20242025!$B$3:$B$1315, "&lt;=" &amp; $A121, DataRegularSeason20242025!$E$3:$E$1315, AF$1)</f>
        <v>28</v>
      </c>
      <c r="AG121" s="2">
        <f>SUMIFS(DataRegularSeason20242025!$AA$3:$AA$1315,DataRegularSeason20242025!$B$3:$B$1315, "&lt;=" &amp; $A121, DataRegularSeason20242025!$D$3:$D$1315, AG$1)+SUMIFS(DataRegularSeason20242025!$AB$3:$AB$1315,DataRegularSeason20242025!$B$3:$B$1315, "&lt;=" &amp; $A121, DataRegularSeason20242025!$E$3:$E$1315, AG$1)</f>
        <v>20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16</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16</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15</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23</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22</v>
      </c>
      <c r="R122" s="2">
        <f>SUMIFS(DataRegularSeason20242025!$AA$3:$AA$1315,DataRegularSeason20242025!$B$3:$B$1315, "&lt;=" &amp; $A122, DataRegularSeason20242025!$D$3:$D$1315, R$1)+SUMIFS(DataRegularSeason20242025!$AB$3:$AB$1315,DataRegularSeason20242025!$B$3:$B$1315, "&lt;=" &amp; $A122, DataRegularSeason20242025!$E$3:$E$1315, R$1)</f>
        <v>12</v>
      </c>
      <c r="S122" s="2">
        <f>SUMIFS(DataRegularSeason20242025!$AA$3:$AA$1315,DataRegularSeason20242025!$B$3:$B$1315, "&lt;=" &amp; $A122, DataRegularSeason20242025!$D$3:$D$1315, S$1)+SUMIFS(DataRegularSeason20242025!$AB$3:$AB$1315,DataRegularSeason20242025!$B$3:$B$1315, "&lt;=" &amp; $A122, DataRegularSeason20242025!$E$3:$E$1315, S$1)</f>
        <v>15</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14</v>
      </c>
      <c r="V122" s="2">
        <f>SUMIFS(DataRegularSeason20242025!$AA$3:$AA$1315,DataRegularSeason20242025!$B$3:$B$1315, "&lt;=" &amp; $A122, DataRegularSeason20242025!$D$3:$D$1315, V$1)+SUMIFS(DataRegularSeason20242025!$AB$3:$AB$1315,DataRegularSeason20242025!$B$3:$B$1315, "&lt;=" &amp; $A122, DataRegularSeason20242025!$E$3:$E$1315, V$1)</f>
        <v>14</v>
      </c>
      <c r="W122" s="2">
        <f>SUMIFS(DataRegularSeason20242025!$AA$3:$AA$1315,DataRegularSeason20242025!$B$3:$B$1315, "&lt;=" &amp; $A122, DataRegularSeason20242025!$D$3:$D$1315, W$1)+SUMIFS(DataRegularSeason20242025!$AB$3:$AB$1315,DataRegularSeason20242025!$B$3:$B$1315, "&lt;=" &amp; $A122, DataRegularSeason20242025!$E$3:$E$1315, W$1)</f>
        <v>14</v>
      </c>
      <c r="X122" s="2">
        <f>SUMIFS(DataRegularSeason20242025!$AA$3:$AA$1315,DataRegularSeason20242025!$B$3:$B$1315, "&lt;=" &amp; $A122, DataRegularSeason20242025!$D$3:$D$1315, X$1)+SUMIFS(DataRegularSeason20242025!$AB$3:$AB$1315,DataRegularSeason20242025!$B$3:$B$1315, "&lt;=" &amp; $A122, DataRegularSeason20242025!$E$3:$E$1315, X$1)</f>
        <v>13</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20</v>
      </c>
      <c r="AC122" s="2">
        <f>SUMIFS(DataRegularSeason20242025!$AA$3:$AA$1315,DataRegularSeason20242025!$B$3:$B$1315, "&lt;=" &amp; $A122, DataRegularSeason20242025!$D$3:$D$1315, AC$1)+SUMIFS(DataRegularSeason20242025!$AB$3:$AB$1315,DataRegularSeason20242025!$B$3:$B$1315, "&lt;=" &amp; $A122, DataRegularSeason20242025!$E$3:$E$1315, AC$1)</f>
        <v>15</v>
      </c>
      <c r="AD122" s="2">
        <f>SUMIFS(DataRegularSeason20242025!$AA$3:$AA$1315,DataRegularSeason20242025!$B$3:$B$1315, "&lt;=" &amp; $A122, DataRegularSeason20242025!$D$3:$D$1315, AD$1)+SUMIFS(DataRegularSeason20242025!$AB$3:$AB$1315,DataRegularSeason20242025!$B$3:$B$1315, "&lt;=" &amp; $A122, DataRegularSeason20242025!$E$3:$E$1315, AD$1)</f>
        <v>17</v>
      </c>
      <c r="AE122" s="2">
        <f>SUMIFS(DataRegularSeason20242025!$AA$3:$AA$1315,DataRegularSeason20242025!$B$3:$B$1315, "&lt;=" &amp; $A122, DataRegularSeason20242025!$D$3:$D$1315, AE$1)+SUMIFS(DataRegularSeason20242025!$AB$3:$AB$1315,DataRegularSeason20242025!$B$3:$B$1315, "&lt;=" &amp; $A122, DataRegularSeason20242025!$E$3:$E$1315, AE$1)</f>
        <v>20</v>
      </c>
      <c r="AF122" s="2">
        <f>SUMIFS(DataRegularSeason20242025!$AA$3:$AA$1315,DataRegularSeason20242025!$B$3:$B$1315, "&lt;=" &amp; $A122, DataRegularSeason20242025!$D$3:$D$1315, AF$1)+SUMIFS(DataRegularSeason20242025!$AB$3:$AB$1315,DataRegularSeason20242025!$B$3:$B$1315, "&lt;=" &amp; $A122, DataRegularSeason20242025!$E$3:$E$1315, AF$1)</f>
        <v>28</v>
      </c>
      <c r="AG122" s="2">
        <f>SUMIFS(DataRegularSeason20242025!$AA$3:$AA$1315,DataRegularSeason20242025!$B$3:$B$1315, "&lt;=" &amp; $A122, DataRegularSeason20242025!$D$3:$D$1315, AG$1)+SUMIFS(DataRegularSeason20242025!$AB$3:$AB$1315,DataRegularSeason20242025!$B$3:$B$1315, "&lt;=" &amp; $A122, DataRegularSeason20242025!$E$3:$E$1315, AG$1)</f>
        <v>20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16</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16</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15</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23</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22</v>
      </c>
      <c r="R123" s="2">
        <f>SUMIFS(DataRegularSeason20242025!$AA$3:$AA$1315,DataRegularSeason20242025!$B$3:$B$1315, "&lt;=" &amp; $A123, DataRegularSeason20242025!$D$3:$D$1315, R$1)+SUMIFS(DataRegularSeason20242025!$AB$3:$AB$1315,DataRegularSeason20242025!$B$3:$B$1315, "&lt;=" &amp; $A123, DataRegularSeason20242025!$E$3:$E$1315, R$1)</f>
        <v>12</v>
      </c>
      <c r="S123" s="2">
        <f>SUMIFS(DataRegularSeason20242025!$AA$3:$AA$1315,DataRegularSeason20242025!$B$3:$B$1315, "&lt;=" &amp; $A123, DataRegularSeason20242025!$D$3:$D$1315, S$1)+SUMIFS(DataRegularSeason20242025!$AB$3:$AB$1315,DataRegularSeason20242025!$B$3:$B$1315, "&lt;=" &amp; $A123, DataRegularSeason20242025!$E$3:$E$1315, S$1)</f>
        <v>15</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14</v>
      </c>
      <c r="V123" s="2">
        <f>SUMIFS(DataRegularSeason20242025!$AA$3:$AA$1315,DataRegularSeason20242025!$B$3:$B$1315, "&lt;=" &amp; $A123, DataRegularSeason20242025!$D$3:$D$1315, V$1)+SUMIFS(DataRegularSeason20242025!$AB$3:$AB$1315,DataRegularSeason20242025!$B$3:$B$1315, "&lt;=" &amp; $A123, DataRegularSeason20242025!$E$3:$E$1315, V$1)</f>
        <v>14</v>
      </c>
      <c r="W123" s="2">
        <f>SUMIFS(DataRegularSeason20242025!$AA$3:$AA$1315,DataRegularSeason20242025!$B$3:$B$1315, "&lt;=" &amp; $A123, DataRegularSeason20242025!$D$3:$D$1315, W$1)+SUMIFS(DataRegularSeason20242025!$AB$3:$AB$1315,DataRegularSeason20242025!$B$3:$B$1315, "&lt;=" &amp; $A123, DataRegularSeason20242025!$E$3:$E$1315, W$1)</f>
        <v>14</v>
      </c>
      <c r="X123" s="2">
        <f>SUMIFS(DataRegularSeason20242025!$AA$3:$AA$1315,DataRegularSeason20242025!$B$3:$B$1315, "&lt;=" &amp; $A123, DataRegularSeason20242025!$D$3:$D$1315, X$1)+SUMIFS(DataRegularSeason20242025!$AB$3:$AB$1315,DataRegularSeason20242025!$B$3:$B$1315, "&lt;=" &amp; $A123, DataRegularSeason20242025!$E$3:$E$1315, X$1)</f>
        <v>13</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20</v>
      </c>
      <c r="AC123" s="2">
        <f>SUMIFS(DataRegularSeason20242025!$AA$3:$AA$1315,DataRegularSeason20242025!$B$3:$B$1315, "&lt;=" &amp; $A123, DataRegularSeason20242025!$D$3:$D$1315, AC$1)+SUMIFS(DataRegularSeason20242025!$AB$3:$AB$1315,DataRegularSeason20242025!$B$3:$B$1315, "&lt;=" &amp; $A123, DataRegularSeason20242025!$E$3:$E$1315, AC$1)</f>
        <v>15</v>
      </c>
      <c r="AD123" s="2">
        <f>SUMIFS(DataRegularSeason20242025!$AA$3:$AA$1315,DataRegularSeason20242025!$B$3:$B$1315, "&lt;=" &amp; $A123, DataRegularSeason20242025!$D$3:$D$1315, AD$1)+SUMIFS(DataRegularSeason20242025!$AB$3:$AB$1315,DataRegularSeason20242025!$B$3:$B$1315, "&lt;=" &amp; $A123, DataRegularSeason20242025!$E$3:$E$1315, AD$1)</f>
        <v>17</v>
      </c>
      <c r="AE123" s="2">
        <f>SUMIFS(DataRegularSeason20242025!$AA$3:$AA$1315,DataRegularSeason20242025!$B$3:$B$1315, "&lt;=" &amp; $A123, DataRegularSeason20242025!$D$3:$D$1315, AE$1)+SUMIFS(DataRegularSeason20242025!$AB$3:$AB$1315,DataRegularSeason20242025!$B$3:$B$1315, "&lt;=" &amp; $A123, DataRegularSeason20242025!$E$3:$E$1315, AE$1)</f>
        <v>20</v>
      </c>
      <c r="AF123" s="2">
        <f>SUMIFS(DataRegularSeason20242025!$AA$3:$AA$1315,DataRegularSeason20242025!$B$3:$B$1315, "&lt;=" &amp; $A123, DataRegularSeason20242025!$D$3:$D$1315, AF$1)+SUMIFS(DataRegularSeason20242025!$AB$3:$AB$1315,DataRegularSeason20242025!$B$3:$B$1315, "&lt;=" &amp; $A123, DataRegularSeason20242025!$E$3:$E$1315, AF$1)</f>
        <v>28</v>
      </c>
      <c r="AG123" s="2">
        <f>SUMIFS(DataRegularSeason20242025!$AA$3:$AA$1315,DataRegularSeason20242025!$B$3:$B$1315, "&lt;=" &amp; $A123, DataRegularSeason20242025!$D$3:$D$1315, AG$1)+SUMIFS(DataRegularSeason20242025!$AB$3:$AB$1315,DataRegularSeason20242025!$B$3:$B$1315, "&lt;=" &amp; $A123, DataRegularSeason20242025!$E$3:$E$1315, AG$1)</f>
        <v>20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16</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16</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15</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23</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22</v>
      </c>
      <c r="R124" s="2">
        <f>SUMIFS(DataRegularSeason20242025!$AA$3:$AA$1315,DataRegularSeason20242025!$B$3:$B$1315, "&lt;=" &amp; $A124, DataRegularSeason20242025!$D$3:$D$1315, R$1)+SUMIFS(DataRegularSeason20242025!$AB$3:$AB$1315,DataRegularSeason20242025!$B$3:$B$1315, "&lt;=" &amp; $A124, DataRegularSeason20242025!$E$3:$E$1315, R$1)</f>
        <v>12</v>
      </c>
      <c r="S124" s="2">
        <f>SUMIFS(DataRegularSeason20242025!$AA$3:$AA$1315,DataRegularSeason20242025!$B$3:$B$1315, "&lt;=" &amp; $A124, DataRegularSeason20242025!$D$3:$D$1315, S$1)+SUMIFS(DataRegularSeason20242025!$AB$3:$AB$1315,DataRegularSeason20242025!$B$3:$B$1315, "&lt;=" &amp; $A124, DataRegularSeason20242025!$E$3:$E$1315, S$1)</f>
        <v>15</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14</v>
      </c>
      <c r="V124" s="2">
        <f>SUMIFS(DataRegularSeason20242025!$AA$3:$AA$1315,DataRegularSeason20242025!$B$3:$B$1315, "&lt;=" &amp; $A124, DataRegularSeason20242025!$D$3:$D$1315, V$1)+SUMIFS(DataRegularSeason20242025!$AB$3:$AB$1315,DataRegularSeason20242025!$B$3:$B$1315, "&lt;=" &amp; $A124, DataRegularSeason20242025!$E$3:$E$1315, V$1)</f>
        <v>14</v>
      </c>
      <c r="W124" s="2">
        <f>SUMIFS(DataRegularSeason20242025!$AA$3:$AA$1315,DataRegularSeason20242025!$B$3:$B$1315, "&lt;=" &amp; $A124, DataRegularSeason20242025!$D$3:$D$1315, W$1)+SUMIFS(DataRegularSeason20242025!$AB$3:$AB$1315,DataRegularSeason20242025!$B$3:$B$1315, "&lt;=" &amp; $A124, DataRegularSeason20242025!$E$3:$E$1315, W$1)</f>
        <v>14</v>
      </c>
      <c r="X124" s="2">
        <f>SUMIFS(DataRegularSeason20242025!$AA$3:$AA$1315,DataRegularSeason20242025!$B$3:$B$1315, "&lt;=" &amp; $A124, DataRegularSeason20242025!$D$3:$D$1315, X$1)+SUMIFS(DataRegularSeason20242025!$AB$3:$AB$1315,DataRegularSeason20242025!$B$3:$B$1315, "&lt;=" &amp; $A124, DataRegularSeason20242025!$E$3:$E$1315, X$1)</f>
        <v>13</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20</v>
      </c>
      <c r="AC124" s="2">
        <f>SUMIFS(DataRegularSeason20242025!$AA$3:$AA$1315,DataRegularSeason20242025!$B$3:$B$1315, "&lt;=" &amp; $A124, DataRegularSeason20242025!$D$3:$D$1315, AC$1)+SUMIFS(DataRegularSeason20242025!$AB$3:$AB$1315,DataRegularSeason20242025!$B$3:$B$1315, "&lt;=" &amp; $A124, DataRegularSeason20242025!$E$3:$E$1315, AC$1)</f>
        <v>15</v>
      </c>
      <c r="AD124" s="2">
        <f>SUMIFS(DataRegularSeason20242025!$AA$3:$AA$1315,DataRegularSeason20242025!$B$3:$B$1315, "&lt;=" &amp; $A124, DataRegularSeason20242025!$D$3:$D$1315, AD$1)+SUMIFS(DataRegularSeason20242025!$AB$3:$AB$1315,DataRegularSeason20242025!$B$3:$B$1315, "&lt;=" &amp; $A124, DataRegularSeason20242025!$E$3:$E$1315, AD$1)</f>
        <v>17</v>
      </c>
      <c r="AE124" s="2">
        <f>SUMIFS(DataRegularSeason20242025!$AA$3:$AA$1315,DataRegularSeason20242025!$B$3:$B$1315, "&lt;=" &amp; $A124, DataRegularSeason20242025!$D$3:$D$1315, AE$1)+SUMIFS(DataRegularSeason20242025!$AB$3:$AB$1315,DataRegularSeason20242025!$B$3:$B$1315, "&lt;=" &amp; $A124, DataRegularSeason20242025!$E$3:$E$1315, AE$1)</f>
        <v>20</v>
      </c>
      <c r="AF124" s="2">
        <f>SUMIFS(DataRegularSeason20242025!$AA$3:$AA$1315,DataRegularSeason20242025!$B$3:$B$1315, "&lt;=" &amp; $A124, DataRegularSeason20242025!$D$3:$D$1315, AF$1)+SUMIFS(DataRegularSeason20242025!$AB$3:$AB$1315,DataRegularSeason20242025!$B$3:$B$1315, "&lt;=" &amp; $A124, DataRegularSeason20242025!$E$3:$E$1315, AF$1)</f>
        <v>28</v>
      </c>
      <c r="AG124" s="2">
        <f>SUMIFS(DataRegularSeason20242025!$AA$3:$AA$1315,DataRegularSeason20242025!$B$3:$B$1315, "&lt;=" &amp; $A124, DataRegularSeason20242025!$D$3:$D$1315, AG$1)+SUMIFS(DataRegularSeason20242025!$AB$3:$AB$1315,DataRegularSeason20242025!$B$3:$B$1315, "&lt;=" &amp; $A124, DataRegularSeason20242025!$E$3:$E$1315, AG$1)</f>
        <v>20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16</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16</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15</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23</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22</v>
      </c>
      <c r="R125" s="2">
        <f>SUMIFS(DataRegularSeason20242025!$AA$3:$AA$1315,DataRegularSeason20242025!$B$3:$B$1315, "&lt;=" &amp; $A125, DataRegularSeason20242025!$D$3:$D$1315, R$1)+SUMIFS(DataRegularSeason20242025!$AB$3:$AB$1315,DataRegularSeason20242025!$B$3:$B$1315, "&lt;=" &amp; $A125, DataRegularSeason20242025!$E$3:$E$1315, R$1)</f>
        <v>12</v>
      </c>
      <c r="S125" s="2">
        <f>SUMIFS(DataRegularSeason20242025!$AA$3:$AA$1315,DataRegularSeason20242025!$B$3:$B$1315, "&lt;=" &amp; $A125, DataRegularSeason20242025!$D$3:$D$1315, S$1)+SUMIFS(DataRegularSeason20242025!$AB$3:$AB$1315,DataRegularSeason20242025!$B$3:$B$1315, "&lt;=" &amp; $A125, DataRegularSeason20242025!$E$3:$E$1315, S$1)</f>
        <v>15</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14</v>
      </c>
      <c r="V125" s="2">
        <f>SUMIFS(DataRegularSeason20242025!$AA$3:$AA$1315,DataRegularSeason20242025!$B$3:$B$1315, "&lt;=" &amp; $A125, DataRegularSeason20242025!$D$3:$D$1315, V$1)+SUMIFS(DataRegularSeason20242025!$AB$3:$AB$1315,DataRegularSeason20242025!$B$3:$B$1315, "&lt;=" &amp; $A125, DataRegularSeason20242025!$E$3:$E$1315, V$1)</f>
        <v>14</v>
      </c>
      <c r="W125" s="2">
        <f>SUMIFS(DataRegularSeason20242025!$AA$3:$AA$1315,DataRegularSeason20242025!$B$3:$B$1315, "&lt;=" &amp; $A125, DataRegularSeason20242025!$D$3:$D$1315, W$1)+SUMIFS(DataRegularSeason20242025!$AB$3:$AB$1315,DataRegularSeason20242025!$B$3:$B$1315, "&lt;=" &amp; $A125, DataRegularSeason20242025!$E$3:$E$1315, W$1)</f>
        <v>14</v>
      </c>
      <c r="X125" s="2">
        <f>SUMIFS(DataRegularSeason20242025!$AA$3:$AA$1315,DataRegularSeason20242025!$B$3:$B$1315, "&lt;=" &amp; $A125, DataRegularSeason20242025!$D$3:$D$1315, X$1)+SUMIFS(DataRegularSeason20242025!$AB$3:$AB$1315,DataRegularSeason20242025!$B$3:$B$1315, "&lt;=" &amp; $A125, DataRegularSeason20242025!$E$3:$E$1315, X$1)</f>
        <v>13</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20</v>
      </c>
      <c r="AC125" s="2">
        <f>SUMIFS(DataRegularSeason20242025!$AA$3:$AA$1315,DataRegularSeason20242025!$B$3:$B$1315, "&lt;=" &amp; $A125, DataRegularSeason20242025!$D$3:$D$1315, AC$1)+SUMIFS(DataRegularSeason20242025!$AB$3:$AB$1315,DataRegularSeason20242025!$B$3:$B$1315, "&lt;=" &amp; $A125, DataRegularSeason20242025!$E$3:$E$1315, AC$1)</f>
        <v>15</v>
      </c>
      <c r="AD125" s="2">
        <f>SUMIFS(DataRegularSeason20242025!$AA$3:$AA$1315,DataRegularSeason20242025!$B$3:$B$1315, "&lt;=" &amp; $A125, DataRegularSeason20242025!$D$3:$D$1315, AD$1)+SUMIFS(DataRegularSeason20242025!$AB$3:$AB$1315,DataRegularSeason20242025!$B$3:$B$1315, "&lt;=" &amp; $A125, DataRegularSeason20242025!$E$3:$E$1315, AD$1)</f>
        <v>17</v>
      </c>
      <c r="AE125" s="2">
        <f>SUMIFS(DataRegularSeason20242025!$AA$3:$AA$1315,DataRegularSeason20242025!$B$3:$B$1315, "&lt;=" &amp; $A125, DataRegularSeason20242025!$D$3:$D$1315, AE$1)+SUMIFS(DataRegularSeason20242025!$AB$3:$AB$1315,DataRegularSeason20242025!$B$3:$B$1315, "&lt;=" &amp; $A125, DataRegularSeason20242025!$E$3:$E$1315, AE$1)</f>
        <v>20</v>
      </c>
      <c r="AF125" s="2">
        <f>SUMIFS(DataRegularSeason20242025!$AA$3:$AA$1315,DataRegularSeason20242025!$B$3:$B$1315, "&lt;=" &amp; $A125, DataRegularSeason20242025!$D$3:$D$1315, AF$1)+SUMIFS(DataRegularSeason20242025!$AB$3:$AB$1315,DataRegularSeason20242025!$B$3:$B$1315, "&lt;=" &amp; $A125, DataRegularSeason20242025!$E$3:$E$1315, AF$1)</f>
        <v>28</v>
      </c>
      <c r="AG125" s="2">
        <f>SUMIFS(DataRegularSeason20242025!$AA$3:$AA$1315,DataRegularSeason20242025!$B$3:$B$1315, "&lt;=" &amp; $A125, DataRegularSeason20242025!$D$3:$D$1315, AG$1)+SUMIFS(DataRegularSeason20242025!$AB$3:$AB$1315,DataRegularSeason20242025!$B$3:$B$1315, "&lt;=" &amp; $A125, DataRegularSeason20242025!$E$3:$E$1315, AG$1)</f>
        <v>20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16</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16</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15</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23</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22</v>
      </c>
      <c r="R126" s="2">
        <f>SUMIFS(DataRegularSeason20242025!$AA$3:$AA$1315,DataRegularSeason20242025!$B$3:$B$1315, "&lt;=" &amp; $A126, DataRegularSeason20242025!$D$3:$D$1315, R$1)+SUMIFS(DataRegularSeason20242025!$AB$3:$AB$1315,DataRegularSeason20242025!$B$3:$B$1315, "&lt;=" &amp; $A126, DataRegularSeason20242025!$E$3:$E$1315, R$1)</f>
        <v>12</v>
      </c>
      <c r="S126" s="2">
        <f>SUMIFS(DataRegularSeason20242025!$AA$3:$AA$1315,DataRegularSeason20242025!$B$3:$B$1315, "&lt;=" &amp; $A126, DataRegularSeason20242025!$D$3:$D$1315, S$1)+SUMIFS(DataRegularSeason20242025!$AB$3:$AB$1315,DataRegularSeason20242025!$B$3:$B$1315, "&lt;=" &amp; $A126, DataRegularSeason20242025!$E$3:$E$1315, S$1)</f>
        <v>15</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14</v>
      </c>
      <c r="V126" s="2">
        <f>SUMIFS(DataRegularSeason20242025!$AA$3:$AA$1315,DataRegularSeason20242025!$B$3:$B$1315, "&lt;=" &amp; $A126, DataRegularSeason20242025!$D$3:$D$1315, V$1)+SUMIFS(DataRegularSeason20242025!$AB$3:$AB$1315,DataRegularSeason20242025!$B$3:$B$1315, "&lt;=" &amp; $A126, DataRegularSeason20242025!$E$3:$E$1315, V$1)</f>
        <v>14</v>
      </c>
      <c r="W126" s="2">
        <f>SUMIFS(DataRegularSeason20242025!$AA$3:$AA$1315,DataRegularSeason20242025!$B$3:$B$1315, "&lt;=" &amp; $A126, DataRegularSeason20242025!$D$3:$D$1315, W$1)+SUMIFS(DataRegularSeason20242025!$AB$3:$AB$1315,DataRegularSeason20242025!$B$3:$B$1315, "&lt;=" &amp; $A126, DataRegularSeason20242025!$E$3:$E$1315, W$1)</f>
        <v>14</v>
      </c>
      <c r="X126" s="2">
        <f>SUMIFS(DataRegularSeason20242025!$AA$3:$AA$1315,DataRegularSeason20242025!$B$3:$B$1315, "&lt;=" &amp; $A126, DataRegularSeason20242025!$D$3:$D$1315, X$1)+SUMIFS(DataRegularSeason20242025!$AB$3:$AB$1315,DataRegularSeason20242025!$B$3:$B$1315, "&lt;=" &amp; $A126, DataRegularSeason20242025!$E$3:$E$1315, X$1)</f>
        <v>13</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20</v>
      </c>
      <c r="AC126" s="2">
        <f>SUMIFS(DataRegularSeason20242025!$AA$3:$AA$1315,DataRegularSeason20242025!$B$3:$B$1315, "&lt;=" &amp; $A126, DataRegularSeason20242025!$D$3:$D$1315, AC$1)+SUMIFS(DataRegularSeason20242025!$AB$3:$AB$1315,DataRegularSeason20242025!$B$3:$B$1315, "&lt;=" &amp; $A126, DataRegularSeason20242025!$E$3:$E$1315, AC$1)</f>
        <v>15</v>
      </c>
      <c r="AD126" s="2">
        <f>SUMIFS(DataRegularSeason20242025!$AA$3:$AA$1315,DataRegularSeason20242025!$B$3:$B$1315, "&lt;=" &amp; $A126, DataRegularSeason20242025!$D$3:$D$1315, AD$1)+SUMIFS(DataRegularSeason20242025!$AB$3:$AB$1315,DataRegularSeason20242025!$B$3:$B$1315, "&lt;=" &amp; $A126, DataRegularSeason20242025!$E$3:$E$1315, AD$1)</f>
        <v>17</v>
      </c>
      <c r="AE126" s="2">
        <f>SUMIFS(DataRegularSeason20242025!$AA$3:$AA$1315,DataRegularSeason20242025!$B$3:$B$1315, "&lt;=" &amp; $A126, DataRegularSeason20242025!$D$3:$D$1315, AE$1)+SUMIFS(DataRegularSeason20242025!$AB$3:$AB$1315,DataRegularSeason20242025!$B$3:$B$1315, "&lt;=" &amp; $A126, DataRegularSeason20242025!$E$3:$E$1315, AE$1)</f>
        <v>20</v>
      </c>
      <c r="AF126" s="2">
        <f>SUMIFS(DataRegularSeason20242025!$AA$3:$AA$1315,DataRegularSeason20242025!$B$3:$B$1315, "&lt;=" &amp; $A126, DataRegularSeason20242025!$D$3:$D$1315, AF$1)+SUMIFS(DataRegularSeason20242025!$AB$3:$AB$1315,DataRegularSeason20242025!$B$3:$B$1315, "&lt;=" &amp; $A126, DataRegularSeason20242025!$E$3:$E$1315, AF$1)</f>
        <v>28</v>
      </c>
      <c r="AG126" s="2">
        <f>SUMIFS(DataRegularSeason20242025!$AA$3:$AA$1315,DataRegularSeason20242025!$B$3:$B$1315, "&lt;=" &amp; $A126, DataRegularSeason20242025!$D$3:$D$1315, AG$1)+SUMIFS(DataRegularSeason20242025!$AB$3:$AB$1315,DataRegularSeason20242025!$B$3:$B$1315, "&lt;=" &amp; $A126, DataRegularSeason20242025!$E$3:$E$1315, AG$1)</f>
        <v>20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16</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16</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15</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23</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22</v>
      </c>
      <c r="R127" s="2">
        <f>SUMIFS(DataRegularSeason20242025!$AA$3:$AA$1315,DataRegularSeason20242025!$B$3:$B$1315, "&lt;=" &amp; $A127, DataRegularSeason20242025!$D$3:$D$1315, R$1)+SUMIFS(DataRegularSeason20242025!$AB$3:$AB$1315,DataRegularSeason20242025!$B$3:$B$1315, "&lt;=" &amp; $A127, DataRegularSeason20242025!$E$3:$E$1315, R$1)</f>
        <v>12</v>
      </c>
      <c r="S127" s="2">
        <f>SUMIFS(DataRegularSeason20242025!$AA$3:$AA$1315,DataRegularSeason20242025!$B$3:$B$1315, "&lt;=" &amp; $A127, DataRegularSeason20242025!$D$3:$D$1315, S$1)+SUMIFS(DataRegularSeason20242025!$AB$3:$AB$1315,DataRegularSeason20242025!$B$3:$B$1315, "&lt;=" &amp; $A127, DataRegularSeason20242025!$E$3:$E$1315, S$1)</f>
        <v>15</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14</v>
      </c>
      <c r="V127" s="2">
        <f>SUMIFS(DataRegularSeason20242025!$AA$3:$AA$1315,DataRegularSeason20242025!$B$3:$B$1315, "&lt;=" &amp; $A127, DataRegularSeason20242025!$D$3:$D$1315, V$1)+SUMIFS(DataRegularSeason20242025!$AB$3:$AB$1315,DataRegularSeason20242025!$B$3:$B$1315, "&lt;=" &amp; $A127, DataRegularSeason20242025!$E$3:$E$1315, V$1)</f>
        <v>14</v>
      </c>
      <c r="W127" s="2">
        <f>SUMIFS(DataRegularSeason20242025!$AA$3:$AA$1315,DataRegularSeason20242025!$B$3:$B$1315, "&lt;=" &amp; $A127, DataRegularSeason20242025!$D$3:$D$1315, W$1)+SUMIFS(DataRegularSeason20242025!$AB$3:$AB$1315,DataRegularSeason20242025!$B$3:$B$1315, "&lt;=" &amp; $A127, DataRegularSeason20242025!$E$3:$E$1315, W$1)</f>
        <v>14</v>
      </c>
      <c r="X127" s="2">
        <f>SUMIFS(DataRegularSeason20242025!$AA$3:$AA$1315,DataRegularSeason20242025!$B$3:$B$1315, "&lt;=" &amp; $A127, DataRegularSeason20242025!$D$3:$D$1315, X$1)+SUMIFS(DataRegularSeason20242025!$AB$3:$AB$1315,DataRegularSeason20242025!$B$3:$B$1315, "&lt;=" &amp; $A127, DataRegularSeason20242025!$E$3:$E$1315, X$1)</f>
        <v>13</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20</v>
      </c>
      <c r="AC127" s="2">
        <f>SUMIFS(DataRegularSeason20242025!$AA$3:$AA$1315,DataRegularSeason20242025!$B$3:$B$1315, "&lt;=" &amp; $A127, DataRegularSeason20242025!$D$3:$D$1315, AC$1)+SUMIFS(DataRegularSeason20242025!$AB$3:$AB$1315,DataRegularSeason20242025!$B$3:$B$1315, "&lt;=" &amp; $A127, DataRegularSeason20242025!$E$3:$E$1315, AC$1)</f>
        <v>15</v>
      </c>
      <c r="AD127" s="2">
        <f>SUMIFS(DataRegularSeason20242025!$AA$3:$AA$1315,DataRegularSeason20242025!$B$3:$B$1315, "&lt;=" &amp; $A127, DataRegularSeason20242025!$D$3:$D$1315, AD$1)+SUMIFS(DataRegularSeason20242025!$AB$3:$AB$1315,DataRegularSeason20242025!$B$3:$B$1315, "&lt;=" &amp; $A127, DataRegularSeason20242025!$E$3:$E$1315, AD$1)</f>
        <v>17</v>
      </c>
      <c r="AE127" s="2">
        <f>SUMIFS(DataRegularSeason20242025!$AA$3:$AA$1315,DataRegularSeason20242025!$B$3:$B$1315, "&lt;=" &amp; $A127, DataRegularSeason20242025!$D$3:$D$1315, AE$1)+SUMIFS(DataRegularSeason20242025!$AB$3:$AB$1315,DataRegularSeason20242025!$B$3:$B$1315, "&lt;=" &amp; $A127, DataRegularSeason20242025!$E$3:$E$1315, AE$1)</f>
        <v>20</v>
      </c>
      <c r="AF127" s="2">
        <f>SUMIFS(DataRegularSeason20242025!$AA$3:$AA$1315,DataRegularSeason20242025!$B$3:$B$1315, "&lt;=" &amp; $A127, DataRegularSeason20242025!$D$3:$D$1315, AF$1)+SUMIFS(DataRegularSeason20242025!$AB$3:$AB$1315,DataRegularSeason20242025!$B$3:$B$1315, "&lt;=" &amp; $A127, DataRegularSeason20242025!$E$3:$E$1315, AF$1)</f>
        <v>28</v>
      </c>
      <c r="AG127" s="2">
        <f>SUMIFS(DataRegularSeason20242025!$AA$3:$AA$1315,DataRegularSeason20242025!$B$3:$B$1315, "&lt;=" &amp; $A127, DataRegularSeason20242025!$D$3:$D$1315, AG$1)+SUMIFS(DataRegularSeason20242025!$AB$3:$AB$1315,DataRegularSeason20242025!$B$3:$B$1315, "&lt;=" &amp; $A127, DataRegularSeason20242025!$E$3:$E$1315, AG$1)</f>
        <v>20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16</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16</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15</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23</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22</v>
      </c>
      <c r="R128" s="2">
        <f>SUMIFS(DataRegularSeason20242025!$AA$3:$AA$1315,DataRegularSeason20242025!$B$3:$B$1315, "&lt;=" &amp; $A128, DataRegularSeason20242025!$D$3:$D$1315, R$1)+SUMIFS(DataRegularSeason20242025!$AB$3:$AB$1315,DataRegularSeason20242025!$B$3:$B$1315, "&lt;=" &amp; $A128, DataRegularSeason20242025!$E$3:$E$1315, R$1)</f>
        <v>12</v>
      </c>
      <c r="S128" s="2">
        <f>SUMIFS(DataRegularSeason20242025!$AA$3:$AA$1315,DataRegularSeason20242025!$B$3:$B$1315, "&lt;=" &amp; $A128, DataRegularSeason20242025!$D$3:$D$1315, S$1)+SUMIFS(DataRegularSeason20242025!$AB$3:$AB$1315,DataRegularSeason20242025!$B$3:$B$1315, "&lt;=" &amp; $A128, DataRegularSeason20242025!$E$3:$E$1315, S$1)</f>
        <v>15</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14</v>
      </c>
      <c r="V128" s="2">
        <f>SUMIFS(DataRegularSeason20242025!$AA$3:$AA$1315,DataRegularSeason20242025!$B$3:$B$1315, "&lt;=" &amp; $A128, DataRegularSeason20242025!$D$3:$D$1315, V$1)+SUMIFS(DataRegularSeason20242025!$AB$3:$AB$1315,DataRegularSeason20242025!$B$3:$B$1315, "&lt;=" &amp; $A128, DataRegularSeason20242025!$E$3:$E$1315, V$1)</f>
        <v>14</v>
      </c>
      <c r="W128" s="2">
        <f>SUMIFS(DataRegularSeason20242025!$AA$3:$AA$1315,DataRegularSeason20242025!$B$3:$B$1315, "&lt;=" &amp; $A128, DataRegularSeason20242025!$D$3:$D$1315, W$1)+SUMIFS(DataRegularSeason20242025!$AB$3:$AB$1315,DataRegularSeason20242025!$B$3:$B$1315, "&lt;=" &amp; $A128, DataRegularSeason20242025!$E$3:$E$1315, W$1)</f>
        <v>14</v>
      </c>
      <c r="X128" s="2">
        <f>SUMIFS(DataRegularSeason20242025!$AA$3:$AA$1315,DataRegularSeason20242025!$B$3:$B$1315, "&lt;=" &amp; $A128, DataRegularSeason20242025!$D$3:$D$1315, X$1)+SUMIFS(DataRegularSeason20242025!$AB$3:$AB$1315,DataRegularSeason20242025!$B$3:$B$1315, "&lt;=" &amp; $A128, DataRegularSeason20242025!$E$3:$E$1315, X$1)</f>
        <v>13</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20</v>
      </c>
      <c r="AC128" s="2">
        <f>SUMIFS(DataRegularSeason20242025!$AA$3:$AA$1315,DataRegularSeason20242025!$B$3:$B$1315, "&lt;=" &amp; $A128, DataRegularSeason20242025!$D$3:$D$1315, AC$1)+SUMIFS(DataRegularSeason20242025!$AB$3:$AB$1315,DataRegularSeason20242025!$B$3:$B$1315, "&lt;=" &amp; $A128, DataRegularSeason20242025!$E$3:$E$1315, AC$1)</f>
        <v>15</v>
      </c>
      <c r="AD128" s="2">
        <f>SUMIFS(DataRegularSeason20242025!$AA$3:$AA$1315,DataRegularSeason20242025!$B$3:$B$1315, "&lt;=" &amp; $A128, DataRegularSeason20242025!$D$3:$D$1315, AD$1)+SUMIFS(DataRegularSeason20242025!$AB$3:$AB$1315,DataRegularSeason20242025!$B$3:$B$1315, "&lt;=" &amp; $A128, DataRegularSeason20242025!$E$3:$E$1315, AD$1)</f>
        <v>17</v>
      </c>
      <c r="AE128" s="2">
        <f>SUMIFS(DataRegularSeason20242025!$AA$3:$AA$1315,DataRegularSeason20242025!$B$3:$B$1315, "&lt;=" &amp; $A128, DataRegularSeason20242025!$D$3:$D$1315, AE$1)+SUMIFS(DataRegularSeason20242025!$AB$3:$AB$1315,DataRegularSeason20242025!$B$3:$B$1315, "&lt;=" &amp; $A128, DataRegularSeason20242025!$E$3:$E$1315, AE$1)</f>
        <v>20</v>
      </c>
      <c r="AF128" s="2">
        <f>SUMIFS(DataRegularSeason20242025!$AA$3:$AA$1315,DataRegularSeason20242025!$B$3:$B$1315, "&lt;=" &amp; $A128, DataRegularSeason20242025!$D$3:$D$1315, AF$1)+SUMIFS(DataRegularSeason20242025!$AB$3:$AB$1315,DataRegularSeason20242025!$B$3:$B$1315, "&lt;=" &amp; $A128, DataRegularSeason20242025!$E$3:$E$1315, AF$1)</f>
        <v>28</v>
      </c>
      <c r="AG128" s="2">
        <f>SUMIFS(DataRegularSeason20242025!$AA$3:$AA$1315,DataRegularSeason20242025!$B$3:$B$1315, "&lt;=" &amp; $A128, DataRegularSeason20242025!$D$3:$D$1315, AG$1)+SUMIFS(DataRegularSeason20242025!$AB$3:$AB$1315,DataRegularSeason20242025!$B$3:$B$1315, "&lt;=" &amp; $A128, DataRegularSeason20242025!$E$3:$E$1315, AG$1)</f>
        <v>20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16</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16</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15</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23</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22</v>
      </c>
      <c r="R129" s="2">
        <f>SUMIFS(DataRegularSeason20242025!$AA$3:$AA$1315,DataRegularSeason20242025!$B$3:$B$1315, "&lt;=" &amp; $A129, DataRegularSeason20242025!$D$3:$D$1315, R$1)+SUMIFS(DataRegularSeason20242025!$AB$3:$AB$1315,DataRegularSeason20242025!$B$3:$B$1315, "&lt;=" &amp; $A129, DataRegularSeason20242025!$E$3:$E$1315, R$1)</f>
        <v>12</v>
      </c>
      <c r="S129" s="2">
        <f>SUMIFS(DataRegularSeason20242025!$AA$3:$AA$1315,DataRegularSeason20242025!$B$3:$B$1315, "&lt;=" &amp; $A129, DataRegularSeason20242025!$D$3:$D$1315, S$1)+SUMIFS(DataRegularSeason20242025!$AB$3:$AB$1315,DataRegularSeason20242025!$B$3:$B$1315, "&lt;=" &amp; $A129, DataRegularSeason20242025!$E$3:$E$1315, S$1)</f>
        <v>15</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14</v>
      </c>
      <c r="V129" s="2">
        <f>SUMIFS(DataRegularSeason20242025!$AA$3:$AA$1315,DataRegularSeason20242025!$B$3:$B$1315, "&lt;=" &amp; $A129, DataRegularSeason20242025!$D$3:$D$1315, V$1)+SUMIFS(DataRegularSeason20242025!$AB$3:$AB$1315,DataRegularSeason20242025!$B$3:$B$1315, "&lt;=" &amp; $A129, DataRegularSeason20242025!$E$3:$E$1315, V$1)</f>
        <v>14</v>
      </c>
      <c r="W129" s="2">
        <f>SUMIFS(DataRegularSeason20242025!$AA$3:$AA$1315,DataRegularSeason20242025!$B$3:$B$1315, "&lt;=" &amp; $A129, DataRegularSeason20242025!$D$3:$D$1315, W$1)+SUMIFS(DataRegularSeason20242025!$AB$3:$AB$1315,DataRegularSeason20242025!$B$3:$B$1315, "&lt;=" &amp; $A129, DataRegularSeason20242025!$E$3:$E$1315, W$1)</f>
        <v>14</v>
      </c>
      <c r="X129" s="2">
        <f>SUMIFS(DataRegularSeason20242025!$AA$3:$AA$1315,DataRegularSeason20242025!$B$3:$B$1315, "&lt;=" &amp; $A129, DataRegularSeason20242025!$D$3:$D$1315, X$1)+SUMIFS(DataRegularSeason20242025!$AB$3:$AB$1315,DataRegularSeason20242025!$B$3:$B$1315, "&lt;=" &amp; $A129, DataRegularSeason20242025!$E$3:$E$1315, X$1)</f>
        <v>13</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20</v>
      </c>
      <c r="AC129" s="2">
        <f>SUMIFS(DataRegularSeason20242025!$AA$3:$AA$1315,DataRegularSeason20242025!$B$3:$B$1315, "&lt;=" &amp; $A129, DataRegularSeason20242025!$D$3:$D$1315, AC$1)+SUMIFS(DataRegularSeason20242025!$AB$3:$AB$1315,DataRegularSeason20242025!$B$3:$B$1315, "&lt;=" &amp; $A129, DataRegularSeason20242025!$E$3:$E$1315, AC$1)</f>
        <v>15</v>
      </c>
      <c r="AD129" s="2">
        <f>SUMIFS(DataRegularSeason20242025!$AA$3:$AA$1315,DataRegularSeason20242025!$B$3:$B$1315, "&lt;=" &amp; $A129, DataRegularSeason20242025!$D$3:$D$1315, AD$1)+SUMIFS(DataRegularSeason20242025!$AB$3:$AB$1315,DataRegularSeason20242025!$B$3:$B$1315, "&lt;=" &amp; $A129, DataRegularSeason20242025!$E$3:$E$1315, AD$1)</f>
        <v>17</v>
      </c>
      <c r="AE129" s="2">
        <f>SUMIFS(DataRegularSeason20242025!$AA$3:$AA$1315,DataRegularSeason20242025!$B$3:$B$1315, "&lt;=" &amp; $A129, DataRegularSeason20242025!$D$3:$D$1315, AE$1)+SUMIFS(DataRegularSeason20242025!$AB$3:$AB$1315,DataRegularSeason20242025!$B$3:$B$1315, "&lt;=" &amp; $A129, DataRegularSeason20242025!$E$3:$E$1315, AE$1)</f>
        <v>20</v>
      </c>
      <c r="AF129" s="2">
        <f>SUMIFS(DataRegularSeason20242025!$AA$3:$AA$1315,DataRegularSeason20242025!$B$3:$B$1315, "&lt;=" &amp; $A129, DataRegularSeason20242025!$D$3:$D$1315, AF$1)+SUMIFS(DataRegularSeason20242025!$AB$3:$AB$1315,DataRegularSeason20242025!$B$3:$B$1315, "&lt;=" &amp; $A129, DataRegularSeason20242025!$E$3:$E$1315, AF$1)</f>
        <v>28</v>
      </c>
      <c r="AG129" s="2">
        <f>SUMIFS(DataRegularSeason20242025!$AA$3:$AA$1315,DataRegularSeason20242025!$B$3:$B$1315, "&lt;=" &amp; $A129, DataRegularSeason20242025!$D$3:$D$1315, AG$1)+SUMIFS(DataRegularSeason20242025!$AB$3:$AB$1315,DataRegularSeason20242025!$B$3:$B$1315, "&lt;=" &amp; $A129, DataRegularSeason20242025!$E$3:$E$1315, AG$1)</f>
        <v>20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16</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16</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15</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23</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22</v>
      </c>
      <c r="R130" s="2">
        <f>SUMIFS(DataRegularSeason20242025!$AA$3:$AA$1315,DataRegularSeason20242025!$B$3:$B$1315, "&lt;=" &amp; $A130, DataRegularSeason20242025!$D$3:$D$1315, R$1)+SUMIFS(DataRegularSeason20242025!$AB$3:$AB$1315,DataRegularSeason20242025!$B$3:$B$1315, "&lt;=" &amp; $A130, DataRegularSeason20242025!$E$3:$E$1315, R$1)</f>
        <v>12</v>
      </c>
      <c r="S130" s="2">
        <f>SUMIFS(DataRegularSeason20242025!$AA$3:$AA$1315,DataRegularSeason20242025!$B$3:$B$1315, "&lt;=" &amp; $A130, DataRegularSeason20242025!$D$3:$D$1315, S$1)+SUMIFS(DataRegularSeason20242025!$AB$3:$AB$1315,DataRegularSeason20242025!$B$3:$B$1315, "&lt;=" &amp; $A130, DataRegularSeason20242025!$E$3:$E$1315, S$1)</f>
        <v>15</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14</v>
      </c>
      <c r="V130" s="2">
        <f>SUMIFS(DataRegularSeason20242025!$AA$3:$AA$1315,DataRegularSeason20242025!$B$3:$B$1315, "&lt;=" &amp; $A130, DataRegularSeason20242025!$D$3:$D$1315, V$1)+SUMIFS(DataRegularSeason20242025!$AB$3:$AB$1315,DataRegularSeason20242025!$B$3:$B$1315, "&lt;=" &amp; $A130, DataRegularSeason20242025!$E$3:$E$1315, V$1)</f>
        <v>14</v>
      </c>
      <c r="W130" s="2">
        <f>SUMIFS(DataRegularSeason20242025!$AA$3:$AA$1315,DataRegularSeason20242025!$B$3:$B$1315, "&lt;=" &amp; $A130, DataRegularSeason20242025!$D$3:$D$1315, W$1)+SUMIFS(DataRegularSeason20242025!$AB$3:$AB$1315,DataRegularSeason20242025!$B$3:$B$1315, "&lt;=" &amp; $A130, DataRegularSeason20242025!$E$3:$E$1315, W$1)</f>
        <v>14</v>
      </c>
      <c r="X130" s="2">
        <f>SUMIFS(DataRegularSeason20242025!$AA$3:$AA$1315,DataRegularSeason20242025!$B$3:$B$1315, "&lt;=" &amp; $A130, DataRegularSeason20242025!$D$3:$D$1315, X$1)+SUMIFS(DataRegularSeason20242025!$AB$3:$AB$1315,DataRegularSeason20242025!$B$3:$B$1315, "&lt;=" &amp; $A130, DataRegularSeason20242025!$E$3:$E$1315, X$1)</f>
        <v>13</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20</v>
      </c>
      <c r="AC130" s="2">
        <f>SUMIFS(DataRegularSeason20242025!$AA$3:$AA$1315,DataRegularSeason20242025!$B$3:$B$1315, "&lt;=" &amp; $A130, DataRegularSeason20242025!$D$3:$D$1315, AC$1)+SUMIFS(DataRegularSeason20242025!$AB$3:$AB$1315,DataRegularSeason20242025!$B$3:$B$1315, "&lt;=" &amp; $A130, DataRegularSeason20242025!$E$3:$E$1315, AC$1)</f>
        <v>15</v>
      </c>
      <c r="AD130" s="2">
        <f>SUMIFS(DataRegularSeason20242025!$AA$3:$AA$1315,DataRegularSeason20242025!$B$3:$B$1315, "&lt;=" &amp; $A130, DataRegularSeason20242025!$D$3:$D$1315, AD$1)+SUMIFS(DataRegularSeason20242025!$AB$3:$AB$1315,DataRegularSeason20242025!$B$3:$B$1315, "&lt;=" &amp; $A130, DataRegularSeason20242025!$E$3:$E$1315, AD$1)</f>
        <v>17</v>
      </c>
      <c r="AE130" s="2">
        <f>SUMIFS(DataRegularSeason20242025!$AA$3:$AA$1315,DataRegularSeason20242025!$B$3:$B$1315, "&lt;=" &amp; $A130, DataRegularSeason20242025!$D$3:$D$1315, AE$1)+SUMIFS(DataRegularSeason20242025!$AB$3:$AB$1315,DataRegularSeason20242025!$B$3:$B$1315, "&lt;=" &amp; $A130, DataRegularSeason20242025!$E$3:$E$1315, AE$1)</f>
        <v>20</v>
      </c>
      <c r="AF130" s="2">
        <f>SUMIFS(DataRegularSeason20242025!$AA$3:$AA$1315,DataRegularSeason20242025!$B$3:$B$1315, "&lt;=" &amp; $A130, DataRegularSeason20242025!$D$3:$D$1315, AF$1)+SUMIFS(DataRegularSeason20242025!$AB$3:$AB$1315,DataRegularSeason20242025!$B$3:$B$1315, "&lt;=" &amp; $A130, DataRegularSeason20242025!$E$3:$E$1315, AF$1)</f>
        <v>28</v>
      </c>
      <c r="AG130" s="2">
        <f>SUMIFS(DataRegularSeason20242025!$AA$3:$AA$1315,DataRegularSeason20242025!$B$3:$B$1315, "&lt;=" &amp; $A130, DataRegularSeason20242025!$D$3:$D$1315, AG$1)+SUMIFS(DataRegularSeason20242025!$AB$3:$AB$1315,DataRegularSeason20242025!$B$3:$B$1315, "&lt;=" &amp; $A130, DataRegularSeason20242025!$E$3:$E$1315, AG$1)</f>
        <v>20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16</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16</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15</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23</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22</v>
      </c>
      <c r="R131" s="2">
        <f>SUMIFS(DataRegularSeason20242025!$AA$3:$AA$1315,DataRegularSeason20242025!$B$3:$B$1315, "&lt;=" &amp; $A131, DataRegularSeason20242025!$D$3:$D$1315, R$1)+SUMIFS(DataRegularSeason20242025!$AB$3:$AB$1315,DataRegularSeason20242025!$B$3:$B$1315, "&lt;=" &amp; $A131, DataRegularSeason20242025!$E$3:$E$1315, R$1)</f>
        <v>12</v>
      </c>
      <c r="S131" s="2">
        <f>SUMIFS(DataRegularSeason20242025!$AA$3:$AA$1315,DataRegularSeason20242025!$B$3:$B$1315, "&lt;=" &amp; $A131, DataRegularSeason20242025!$D$3:$D$1315, S$1)+SUMIFS(DataRegularSeason20242025!$AB$3:$AB$1315,DataRegularSeason20242025!$B$3:$B$1315, "&lt;=" &amp; $A131, DataRegularSeason20242025!$E$3:$E$1315, S$1)</f>
        <v>15</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14</v>
      </c>
      <c r="V131" s="2">
        <f>SUMIFS(DataRegularSeason20242025!$AA$3:$AA$1315,DataRegularSeason20242025!$B$3:$B$1315, "&lt;=" &amp; $A131, DataRegularSeason20242025!$D$3:$D$1315, V$1)+SUMIFS(DataRegularSeason20242025!$AB$3:$AB$1315,DataRegularSeason20242025!$B$3:$B$1315, "&lt;=" &amp; $A131, DataRegularSeason20242025!$E$3:$E$1315, V$1)</f>
        <v>14</v>
      </c>
      <c r="W131" s="2">
        <f>SUMIFS(DataRegularSeason20242025!$AA$3:$AA$1315,DataRegularSeason20242025!$B$3:$B$1315, "&lt;=" &amp; $A131, DataRegularSeason20242025!$D$3:$D$1315, W$1)+SUMIFS(DataRegularSeason20242025!$AB$3:$AB$1315,DataRegularSeason20242025!$B$3:$B$1315, "&lt;=" &amp; $A131, DataRegularSeason20242025!$E$3:$E$1315, W$1)</f>
        <v>14</v>
      </c>
      <c r="X131" s="2">
        <f>SUMIFS(DataRegularSeason20242025!$AA$3:$AA$1315,DataRegularSeason20242025!$B$3:$B$1315, "&lt;=" &amp; $A131, DataRegularSeason20242025!$D$3:$D$1315, X$1)+SUMIFS(DataRegularSeason20242025!$AB$3:$AB$1315,DataRegularSeason20242025!$B$3:$B$1315, "&lt;=" &amp; $A131, DataRegularSeason20242025!$E$3:$E$1315, X$1)</f>
        <v>13</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20</v>
      </c>
      <c r="AC131" s="2">
        <f>SUMIFS(DataRegularSeason20242025!$AA$3:$AA$1315,DataRegularSeason20242025!$B$3:$B$1315, "&lt;=" &amp; $A131, DataRegularSeason20242025!$D$3:$D$1315, AC$1)+SUMIFS(DataRegularSeason20242025!$AB$3:$AB$1315,DataRegularSeason20242025!$B$3:$B$1315, "&lt;=" &amp; $A131, DataRegularSeason20242025!$E$3:$E$1315, AC$1)</f>
        <v>15</v>
      </c>
      <c r="AD131" s="2">
        <f>SUMIFS(DataRegularSeason20242025!$AA$3:$AA$1315,DataRegularSeason20242025!$B$3:$B$1315, "&lt;=" &amp; $A131, DataRegularSeason20242025!$D$3:$D$1315, AD$1)+SUMIFS(DataRegularSeason20242025!$AB$3:$AB$1315,DataRegularSeason20242025!$B$3:$B$1315, "&lt;=" &amp; $A131, DataRegularSeason20242025!$E$3:$E$1315, AD$1)</f>
        <v>17</v>
      </c>
      <c r="AE131" s="2">
        <f>SUMIFS(DataRegularSeason20242025!$AA$3:$AA$1315,DataRegularSeason20242025!$B$3:$B$1315, "&lt;=" &amp; $A131, DataRegularSeason20242025!$D$3:$D$1315, AE$1)+SUMIFS(DataRegularSeason20242025!$AB$3:$AB$1315,DataRegularSeason20242025!$B$3:$B$1315, "&lt;=" &amp; $A131, DataRegularSeason20242025!$E$3:$E$1315, AE$1)</f>
        <v>20</v>
      </c>
      <c r="AF131" s="2">
        <f>SUMIFS(DataRegularSeason20242025!$AA$3:$AA$1315,DataRegularSeason20242025!$B$3:$B$1315, "&lt;=" &amp; $A131, DataRegularSeason20242025!$D$3:$D$1315, AF$1)+SUMIFS(DataRegularSeason20242025!$AB$3:$AB$1315,DataRegularSeason20242025!$B$3:$B$1315, "&lt;=" &amp; $A131, DataRegularSeason20242025!$E$3:$E$1315, AF$1)</f>
        <v>28</v>
      </c>
      <c r="AG131" s="2">
        <f>SUMIFS(DataRegularSeason20242025!$AA$3:$AA$1315,DataRegularSeason20242025!$B$3:$B$1315, "&lt;=" &amp; $A131, DataRegularSeason20242025!$D$3:$D$1315, AG$1)+SUMIFS(DataRegularSeason20242025!$AB$3:$AB$1315,DataRegularSeason20242025!$B$3:$B$1315, "&lt;=" &amp; $A131, DataRegularSeason20242025!$E$3:$E$1315, AG$1)</f>
        <v>20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16</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16</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15</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23</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22</v>
      </c>
      <c r="R132" s="2">
        <f>SUMIFS(DataRegularSeason20242025!$AA$3:$AA$1315,DataRegularSeason20242025!$B$3:$B$1315, "&lt;=" &amp; $A132, DataRegularSeason20242025!$D$3:$D$1315, R$1)+SUMIFS(DataRegularSeason20242025!$AB$3:$AB$1315,DataRegularSeason20242025!$B$3:$B$1315, "&lt;=" &amp; $A132, DataRegularSeason20242025!$E$3:$E$1315, R$1)</f>
        <v>12</v>
      </c>
      <c r="S132" s="2">
        <f>SUMIFS(DataRegularSeason20242025!$AA$3:$AA$1315,DataRegularSeason20242025!$B$3:$B$1315, "&lt;=" &amp; $A132, DataRegularSeason20242025!$D$3:$D$1315, S$1)+SUMIFS(DataRegularSeason20242025!$AB$3:$AB$1315,DataRegularSeason20242025!$B$3:$B$1315, "&lt;=" &amp; $A132, DataRegularSeason20242025!$E$3:$E$1315, S$1)</f>
        <v>15</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14</v>
      </c>
      <c r="V132" s="2">
        <f>SUMIFS(DataRegularSeason20242025!$AA$3:$AA$1315,DataRegularSeason20242025!$B$3:$B$1315, "&lt;=" &amp; $A132, DataRegularSeason20242025!$D$3:$D$1315, V$1)+SUMIFS(DataRegularSeason20242025!$AB$3:$AB$1315,DataRegularSeason20242025!$B$3:$B$1315, "&lt;=" &amp; $A132, DataRegularSeason20242025!$E$3:$E$1315, V$1)</f>
        <v>14</v>
      </c>
      <c r="W132" s="2">
        <f>SUMIFS(DataRegularSeason20242025!$AA$3:$AA$1315,DataRegularSeason20242025!$B$3:$B$1315, "&lt;=" &amp; $A132, DataRegularSeason20242025!$D$3:$D$1315, W$1)+SUMIFS(DataRegularSeason20242025!$AB$3:$AB$1315,DataRegularSeason20242025!$B$3:$B$1315, "&lt;=" &amp; $A132, DataRegularSeason20242025!$E$3:$E$1315, W$1)</f>
        <v>14</v>
      </c>
      <c r="X132" s="2">
        <f>SUMIFS(DataRegularSeason20242025!$AA$3:$AA$1315,DataRegularSeason20242025!$B$3:$B$1315, "&lt;=" &amp; $A132, DataRegularSeason20242025!$D$3:$D$1315, X$1)+SUMIFS(DataRegularSeason20242025!$AB$3:$AB$1315,DataRegularSeason20242025!$B$3:$B$1315, "&lt;=" &amp; $A132, DataRegularSeason20242025!$E$3:$E$1315, X$1)</f>
        <v>13</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20</v>
      </c>
      <c r="AC132" s="2">
        <f>SUMIFS(DataRegularSeason20242025!$AA$3:$AA$1315,DataRegularSeason20242025!$B$3:$B$1315, "&lt;=" &amp; $A132, DataRegularSeason20242025!$D$3:$D$1315, AC$1)+SUMIFS(DataRegularSeason20242025!$AB$3:$AB$1315,DataRegularSeason20242025!$B$3:$B$1315, "&lt;=" &amp; $A132, DataRegularSeason20242025!$E$3:$E$1315, AC$1)</f>
        <v>15</v>
      </c>
      <c r="AD132" s="2">
        <f>SUMIFS(DataRegularSeason20242025!$AA$3:$AA$1315,DataRegularSeason20242025!$B$3:$B$1315, "&lt;=" &amp; $A132, DataRegularSeason20242025!$D$3:$D$1315, AD$1)+SUMIFS(DataRegularSeason20242025!$AB$3:$AB$1315,DataRegularSeason20242025!$B$3:$B$1315, "&lt;=" &amp; $A132, DataRegularSeason20242025!$E$3:$E$1315, AD$1)</f>
        <v>17</v>
      </c>
      <c r="AE132" s="2">
        <f>SUMIFS(DataRegularSeason20242025!$AA$3:$AA$1315,DataRegularSeason20242025!$B$3:$B$1315, "&lt;=" &amp; $A132, DataRegularSeason20242025!$D$3:$D$1315, AE$1)+SUMIFS(DataRegularSeason20242025!$AB$3:$AB$1315,DataRegularSeason20242025!$B$3:$B$1315, "&lt;=" &amp; $A132, DataRegularSeason20242025!$E$3:$E$1315, AE$1)</f>
        <v>20</v>
      </c>
      <c r="AF132" s="2">
        <f>SUMIFS(DataRegularSeason20242025!$AA$3:$AA$1315,DataRegularSeason20242025!$B$3:$B$1315, "&lt;=" &amp; $A132, DataRegularSeason20242025!$D$3:$D$1315, AF$1)+SUMIFS(DataRegularSeason20242025!$AB$3:$AB$1315,DataRegularSeason20242025!$B$3:$B$1315, "&lt;=" &amp; $A132, DataRegularSeason20242025!$E$3:$E$1315, AF$1)</f>
        <v>28</v>
      </c>
      <c r="AG132" s="2">
        <f>SUMIFS(DataRegularSeason20242025!$AA$3:$AA$1315,DataRegularSeason20242025!$B$3:$B$1315, "&lt;=" &amp; $A132, DataRegularSeason20242025!$D$3:$D$1315, AG$1)+SUMIFS(DataRegularSeason20242025!$AB$3:$AB$1315,DataRegularSeason20242025!$B$3:$B$1315, "&lt;=" &amp; $A132, DataRegularSeason20242025!$E$3:$E$1315, AG$1)</f>
        <v>20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16</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16</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15</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23</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22</v>
      </c>
      <c r="R133" s="2">
        <f>SUMIFS(DataRegularSeason20242025!$AA$3:$AA$1315,DataRegularSeason20242025!$B$3:$B$1315, "&lt;=" &amp; $A133, DataRegularSeason20242025!$D$3:$D$1315, R$1)+SUMIFS(DataRegularSeason20242025!$AB$3:$AB$1315,DataRegularSeason20242025!$B$3:$B$1315, "&lt;=" &amp; $A133, DataRegularSeason20242025!$E$3:$E$1315, R$1)</f>
        <v>12</v>
      </c>
      <c r="S133" s="2">
        <f>SUMIFS(DataRegularSeason20242025!$AA$3:$AA$1315,DataRegularSeason20242025!$B$3:$B$1315, "&lt;=" &amp; $A133, DataRegularSeason20242025!$D$3:$D$1315, S$1)+SUMIFS(DataRegularSeason20242025!$AB$3:$AB$1315,DataRegularSeason20242025!$B$3:$B$1315, "&lt;=" &amp; $A133, DataRegularSeason20242025!$E$3:$E$1315, S$1)</f>
        <v>15</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14</v>
      </c>
      <c r="V133" s="2">
        <f>SUMIFS(DataRegularSeason20242025!$AA$3:$AA$1315,DataRegularSeason20242025!$B$3:$B$1315, "&lt;=" &amp; $A133, DataRegularSeason20242025!$D$3:$D$1315, V$1)+SUMIFS(DataRegularSeason20242025!$AB$3:$AB$1315,DataRegularSeason20242025!$B$3:$B$1315, "&lt;=" &amp; $A133, DataRegularSeason20242025!$E$3:$E$1315, V$1)</f>
        <v>14</v>
      </c>
      <c r="W133" s="2">
        <f>SUMIFS(DataRegularSeason20242025!$AA$3:$AA$1315,DataRegularSeason20242025!$B$3:$B$1315, "&lt;=" &amp; $A133, DataRegularSeason20242025!$D$3:$D$1315, W$1)+SUMIFS(DataRegularSeason20242025!$AB$3:$AB$1315,DataRegularSeason20242025!$B$3:$B$1315, "&lt;=" &amp; $A133, DataRegularSeason20242025!$E$3:$E$1315, W$1)</f>
        <v>14</v>
      </c>
      <c r="X133" s="2">
        <f>SUMIFS(DataRegularSeason20242025!$AA$3:$AA$1315,DataRegularSeason20242025!$B$3:$B$1315, "&lt;=" &amp; $A133, DataRegularSeason20242025!$D$3:$D$1315, X$1)+SUMIFS(DataRegularSeason20242025!$AB$3:$AB$1315,DataRegularSeason20242025!$B$3:$B$1315, "&lt;=" &amp; $A133, DataRegularSeason20242025!$E$3:$E$1315, X$1)</f>
        <v>13</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20</v>
      </c>
      <c r="AC133" s="2">
        <f>SUMIFS(DataRegularSeason20242025!$AA$3:$AA$1315,DataRegularSeason20242025!$B$3:$B$1315, "&lt;=" &amp; $A133, DataRegularSeason20242025!$D$3:$D$1315, AC$1)+SUMIFS(DataRegularSeason20242025!$AB$3:$AB$1315,DataRegularSeason20242025!$B$3:$B$1315, "&lt;=" &amp; $A133, DataRegularSeason20242025!$E$3:$E$1315, AC$1)</f>
        <v>15</v>
      </c>
      <c r="AD133" s="2">
        <f>SUMIFS(DataRegularSeason20242025!$AA$3:$AA$1315,DataRegularSeason20242025!$B$3:$B$1315, "&lt;=" &amp; $A133, DataRegularSeason20242025!$D$3:$D$1315, AD$1)+SUMIFS(DataRegularSeason20242025!$AB$3:$AB$1315,DataRegularSeason20242025!$B$3:$B$1315, "&lt;=" &amp; $A133, DataRegularSeason20242025!$E$3:$E$1315, AD$1)</f>
        <v>17</v>
      </c>
      <c r="AE133" s="2">
        <f>SUMIFS(DataRegularSeason20242025!$AA$3:$AA$1315,DataRegularSeason20242025!$B$3:$B$1315, "&lt;=" &amp; $A133, DataRegularSeason20242025!$D$3:$D$1315, AE$1)+SUMIFS(DataRegularSeason20242025!$AB$3:$AB$1315,DataRegularSeason20242025!$B$3:$B$1315, "&lt;=" &amp; $A133, DataRegularSeason20242025!$E$3:$E$1315, AE$1)</f>
        <v>20</v>
      </c>
      <c r="AF133" s="2">
        <f>SUMIFS(DataRegularSeason20242025!$AA$3:$AA$1315,DataRegularSeason20242025!$B$3:$B$1315, "&lt;=" &amp; $A133, DataRegularSeason20242025!$D$3:$D$1315, AF$1)+SUMIFS(DataRegularSeason20242025!$AB$3:$AB$1315,DataRegularSeason20242025!$B$3:$B$1315, "&lt;=" &amp; $A133, DataRegularSeason20242025!$E$3:$E$1315, AF$1)</f>
        <v>28</v>
      </c>
      <c r="AG133" s="2">
        <f>SUMIFS(DataRegularSeason20242025!$AA$3:$AA$1315,DataRegularSeason20242025!$B$3:$B$1315, "&lt;=" &amp; $A133, DataRegularSeason20242025!$D$3:$D$1315, AG$1)+SUMIFS(DataRegularSeason20242025!$AB$3:$AB$1315,DataRegularSeason20242025!$B$3:$B$1315, "&lt;=" &amp; $A133, DataRegularSeason20242025!$E$3:$E$1315, AG$1)</f>
        <v>20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16</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16</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15</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23</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22</v>
      </c>
      <c r="R134" s="2">
        <f>SUMIFS(DataRegularSeason20242025!$AA$3:$AA$1315,DataRegularSeason20242025!$B$3:$B$1315, "&lt;=" &amp; $A134, DataRegularSeason20242025!$D$3:$D$1315, R$1)+SUMIFS(DataRegularSeason20242025!$AB$3:$AB$1315,DataRegularSeason20242025!$B$3:$B$1315, "&lt;=" &amp; $A134, DataRegularSeason20242025!$E$3:$E$1315, R$1)</f>
        <v>12</v>
      </c>
      <c r="S134" s="2">
        <f>SUMIFS(DataRegularSeason20242025!$AA$3:$AA$1315,DataRegularSeason20242025!$B$3:$B$1315, "&lt;=" &amp; $A134, DataRegularSeason20242025!$D$3:$D$1315, S$1)+SUMIFS(DataRegularSeason20242025!$AB$3:$AB$1315,DataRegularSeason20242025!$B$3:$B$1315, "&lt;=" &amp; $A134, DataRegularSeason20242025!$E$3:$E$1315, S$1)</f>
        <v>15</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14</v>
      </c>
      <c r="V134" s="2">
        <f>SUMIFS(DataRegularSeason20242025!$AA$3:$AA$1315,DataRegularSeason20242025!$B$3:$B$1315, "&lt;=" &amp; $A134, DataRegularSeason20242025!$D$3:$D$1315, V$1)+SUMIFS(DataRegularSeason20242025!$AB$3:$AB$1315,DataRegularSeason20242025!$B$3:$B$1315, "&lt;=" &amp; $A134, DataRegularSeason20242025!$E$3:$E$1315, V$1)</f>
        <v>14</v>
      </c>
      <c r="W134" s="2">
        <f>SUMIFS(DataRegularSeason20242025!$AA$3:$AA$1315,DataRegularSeason20242025!$B$3:$B$1315, "&lt;=" &amp; $A134, DataRegularSeason20242025!$D$3:$D$1315, W$1)+SUMIFS(DataRegularSeason20242025!$AB$3:$AB$1315,DataRegularSeason20242025!$B$3:$B$1315, "&lt;=" &amp; $A134, DataRegularSeason20242025!$E$3:$E$1315, W$1)</f>
        <v>14</v>
      </c>
      <c r="X134" s="2">
        <f>SUMIFS(DataRegularSeason20242025!$AA$3:$AA$1315,DataRegularSeason20242025!$B$3:$B$1315, "&lt;=" &amp; $A134, DataRegularSeason20242025!$D$3:$D$1315, X$1)+SUMIFS(DataRegularSeason20242025!$AB$3:$AB$1315,DataRegularSeason20242025!$B$3:$B$1315, "&lt;=" &amp; $A134, DataRegularSeason20242025!$E$3:$E$1315, X$1)</f>
        <v>13</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20</v>
      </c>
      <c r="AC134" s="2">
        <f>SUMIFS(DataRegularSeason20242025!$AA$3:$AA$1315,DataRegularSeason20242025!$B$3:$B$1315, "&lt;=" &amp; $A134, DataRegularSeason20242025!$D$3:$D$1315, AC$1)+SUMIFS(DataRegularSeason20242025!$AB$3:$AB$1315,DataRegularSeason20242025!$B$3:$B$1315, "&lt;=" &amp; $A134, DataRegularSeason20242025!$E$3:$E$1315, AC$1)</f>
        <v>15</v>
      </c>
      <c r="AD134" s="2">
        <f>SUMIFS(DataRegularSeason20242025!$AA$3:$AA$1315,DataRegularSeason20242025!$B$3:$B$1315, "&lt;=" &amp; $A134, DataRegularSeason20242025!$D$3:$D$1315, AD$1)+SUMIFS(DataRegularSeason20242025!$AB$3:$AB$1315,DataRegularSeason20242025!$B$3:$B$1315, "&lt;=" &amp; $A134, DataRegularSeason20242025!$E$3:$E$1315, AD$1)</f>
        <v>17</v>
      </c>
      <c r="AE134" s="2">
        <f>SUMIFS(DataRegularSeason20242025!$AA$3:$AA$1315,DataRegularSeason20242025!$B$3:$B$1315, "&lt;=" &amp; $A134, DataRegularSeason20242025!$D$3:$D$1315, AE$1)+SUMIFS(DataRegularSeason20242025!$AB$3:$AB$1315,DataRegularSeason20242025!$B$3:$B$1315, "&lt;=" &amp; $A134, DataRegularSeason20242025!$E$3:$E$1315, AE$1)</f>
        <v>20</v>
      </c>
      <c r="AF134" s="2">
        <f>SUMIFS(DataRegularSeason20242025!$AA$3:$AA$1315,DataRegularSeason20242025!$B$3:$B$1315, "&lt;=" &amp; $A134, DataRegularSeason20242025!$D$3:$D$1315, AF$1)+SUMIFS(DataRegularSeason20242025!$AB$3:$AB$1315,DataRegularSeason20242025!$B$3:$B$1315, "&lt;=" &amp; $A134, DataRegularSeason20242025!$E$3:$E$1315, AF$1)</f>
        <v>28</v>
      </c>
      <c r="AG134" s="2">
        <f>SUMIFS(DataRegularSeason20242025!$AA$3:$AA$1315,DataRegularSeason20242025!$B$3:$B$1315, "&lt;=" &amp; $A134, DataRegularSeason20242025!$D$3:$D$1315, AG$1)+SUMIFS(DataRegularSeason20242025!$AB$3:$AB$1315,DataRegularSeason20242025!$B$3:$B$1315, "&lt;=" &amp; $A134, DataRegularSeason20242025!$E$3:$E$1315, AG$1)</f>
        <v>20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16</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16</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15</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23</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22</v>
      </c>
      <c r="R135" s="2">
        <f>SUMIFS(DataRegularSeason20242025!$AA$3:$AA$1315,DataRegularSeason20242025!$B$3:$B$1315, "&lt;=" &amp; $A135, DataRegularSeason20242025!$D$3:$D$1315, R$1)+SUMIFS(DataRegularSeason20242025!$AB$3:$AB$1315,DataRegularSeason20242025!$B$3:$B$1315, "&lt;=" &amp; $A135, DataRegularSeason20242025!$E$3:$E$1315, R$1)</f>
        <v>12</v>
      </c>
      <c r="S135" s="2">
        <f>SUMIFS(DataRegularSeason20242025!$AA$3:$AA$1315,DataRegularSeason20242025!$B$3:$B$1315, "&lt;=" &amp; $A135, DataRegularSeason20242025!$D$3:$D$1315, S$1)+SUMIFS(DataRegularSeason20242025!$AB$3:$AB$1315,DataRegularSeason20242025!$B$3:$B$1315, "&lt;=" &amp; $A135, DataRegularSeason20242025!$E$3:$E$1315, S$1)</f>
        <v>15</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14</v>
      </c>
      <c r="V135" s="2">
        <f>SUMIFS(DataRegularSeason20242025!$AA$3:$AA$1315,DataRegularSeason20242025!$B$3:$B$1315, "&lt;=" &amp; $A135, DataRegularSeason20242025!$D$3:$D$1315, V$1)+SUMIFS(DataRegularSeason20242025!$AB$3:$AB$1315,DataRegularSeason20242025!$B$3:$B$1315, "&lt;=" &amp; $A135, DataRegularSeason20242025!$E$3:$E$1315, V$1)</f>
        <v>14</v>
      </c>
      <c r="W135" s="2">
        <f>SUMIFS(DataRegularSeason20242025!$AA$3:$AA$1315,DataRegularSeason20242025!$B$3:$B$1315, "&lt;=" &amp; $A135, DataRegularSeason20242025!$D$3:$D$1315, W$1)+SUMIFS(DataRegularSeason20242025!$AB$3:$AB$1315,DataRegularSeason20242025!$B$3:$B$1315, "&lt;=" &amp; $A135, DataRegularSeason20242025!$E$3:$E$1315, W$1)</f>
        <v>14</v>
      </c>
      <c r="X135" s="2">
        <f>SUMIFS(DataRegularSeason20242025!$AA$3:$AA$1315,DataRegularSeason20242025!$B$3:$B$1315, "&lt;=" &amp; $A135, DataRegularSeason20242025!$D$3:$D$1315, X$1)+SUMIFS(DataRegularSeason20242025!$AB$3:$AB$1315,DataRegularSeason20242025!$B$3:$B$1315, "&lt;=" &amp; $A135, DataRegularSeason20242025!$E$3:$E$1315, X$1)</f>
        <v>13</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20</v>
      </c>
      <c r="AC135" s="2">
        <f>SUMIFS(DataRegularSeason20242025!$AA$3:$AA$1315,DataRegularSeason20242025!$B$3:$B$1315, "&lt;=" &amp; $A135, DataRegularSeason20242025!$D$3:$D$1315, AC$1)+SUMIFS(DataRegularSeason20242025!$AB$3:$AB$1315,DataRegularSeason20242025!$B$3:$B$1315, "&lt;=" &amp; $A135, DataRegularSeason20242025!$E$3:$E$1315, AC$1)</f>
        <v>15</v>
      </c>
      <c r="AD135" s="2">
        <f>SUMIFS(DataRegularSeason20242025!$AA$3:$AA$1315,DataRegularSeason20242025!$B$3:$B$1315, "&lt;=" &amp; $A135, DataRegularSeason20242025!$D$3:$D$1315, AD$1)+SUMIFS(DataRegularSeason20242025!$AB$3:$AB$1315,DataRegularSeason20242025!$B$3:$B$1315, "&lt;=" &amp; $A135, DataRegularSeason20242025!$E$3:$E$1315, AD$1)</f>
        <v>17</v>
      </c>
      <c r="AE135" s="2">
        <f>SUMIFS(DataRegularSeason20242025!$AA$3:$AA$1315,DataRegularSeason20242025!$B$3:$B$1315, "&lt;=" &amp; $A135, DataRegularSeason20242025!$D$3:$D$1315, AE$1)+SUMIFS(DataRegularSeason20242025!$AB$3:$AB$1315,DataRegularSeason20242025!$B$3:$B$1315, "&lt;=" &amp; $A135, DataRegularSeason20242025!$E$3:$E$1315, AE$1)</f>
        <v>20</v>
      </c>
      <c r="AF135" s="2">
        <f>SUMIFS(DataRegularSeason20242025!$AA$3:$AA$1315,DataRegularSeason20242025!$B$3:$B$1315, "&lt;=" &amp; $A135, DataRegularSeason20242025!$D$3:$D$1315, AF$1)+SUMIFS(DataRegularSeason20242025!$AB$3:$AB$1315,DataRegularSeason20242025!$B$3:$B$1315, "&lt;=" &amp; $A135, DataRegularSeason20242025!$E$3:$E$1315, AF$1)</f>
        <v>28</v>
      </c>
      <c r="AG135" s="2">
        <f>SUMIFS(DataRegularSeason20242025!$AA$3:$AA$1315,DataRegularSeason20242025!$B$3:$B$1315, "&lt;=" &amp; $A135, DataRegularSeason20242025!$D$3:$D$1315, AG$1)+SUMIFS(DataRegularSeason20242025!$AB$3:$AB$1315,DataRegularSeason20242025!$B$3:$B$1315, "&lt;=" &amp; $A135, DataRegularSeason20242025!$E$3:$E$1315, AG$1)</f>
        <v>20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16</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16</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15</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23</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22</v>
      </c>
      <c r="R136" s="2">
        <f>SUMIFS(DataRegularSeason20242025!$AA$3:$AA$1315,DataRegularSeason20242025!$B$3:$B$1315, "&lt;=" &amp; $A136, DataRegularSeason20242025!$D$3:$D$1315, R$1)+SUMIFS(DataRegularSeason20242025!$AB$3:$AB$1315,DataRegularSeason20242025!$B$3:$B$1315, "&lt;=" &amp; $A136, DataRegularSeason20242025!$E$3:$E$1315, R$1)</f>
        <v>12</v>
      </c>
      <c r="S136" s="2">
        <f>SUMIFS(DataRegularSeason20242025!$AA$3:$AA$1315,DataRegularSeason20242025!$B$3:$B$1315, "&lt;=" &amp; $A136, DataRegularSeason20242025!$D$3:$D$1315, S$1)+SUMIFS(DataRegularSeason20242025!$AB$3:$AB$1315,DataRegularSeason20242025!$B$3:$B$1315, "&lt;=" &amp; $A136, DataRegularSeason20242025!$E$3:$E$1315, S$1)</f>
        <v>15</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14</v>
      </c>
      <c r="V136" s="2">
        <f>SUMIFS(DataRegularSeason20242025!$AA$3:$AA$1315,DataRegularSeason20242025!$B$3:$B$1315, "&lt;=" &amp; $A136, DataRegularSeason20242025!$D$3:$D$1315, V$1)+SUMIFS(DataRegularSeason20242025!$AB$3:$AB$1315,DataRegularSeason20242025!$B$3:$B$1315, "&lt;=" &amp; $A136, DataRegularSeason20242025!$E$3:$E$1315, V$1)</f>
        <v>14</v>
      </c>
      <c r="W136" s="2">
        <f>SUMIFS(DataRegularSeason20242025!$AA$3:$AA$1315,DataRegularSeason20242025!$B$3:$B$1315, "&lt;=" &amp; $A136, DataRegularSeason20242025!$D$3:$D$1315, W$1)+SUMIFS(DataRegularSeason20242025!$AB$3:$AB$1315,DataRegularSeason20242025!$B$3:$B$1315, "&lt;=" &amp; $A136, DataRegularSeason20242025!$E$3:$E$1315, W$1)</f>
        <v>14</v>
      </c>
      <c r="X136" s="2">
        <f>SUMIFS(DataRegularSeason20242025!$AA$3:$AA$1315,DataRegularSeason20242025!$B$3:$B$1315, "&lt;=" &amp; $A136, DataRegularSeason20242025!$D$3:$D$1315, X$1)+SUMIFS(DataRegularSeason20242025!$AB$3:$AB$1315,DataRegularSeason20242025!$B$3:$B$1315, "&lt;=" &amp; $A136, DataRegularSeason20242025!$E$3:$E$1315, X$1)</f>
        <v>13</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20</v>
      </c>
      <c r="AC136" s="2">
        <f>SUMIFS(DataRegularSeason20242025!$AA$3:$AA$1315,DataRegularSeason20242025!$B$3:$B$1315, "&lt;=" &amp; $A136, DataRegularSeason20242025!$D$3:$D$1315, AC$1)+SUMIFS(DataRegularSeason20242025!$AB$3:$AB$1315,DataRegularSeason20242025!$B$3:$B$1315, "&lt;=" &amp; $A136, DataRegularSeason20242025!$E$3:$E$1315, AC$1)</f>
        <v>15</v>
      </c>
      <c r="AD136" s="2">
        <f>SUMIFS(DataRegularSeason20242025!$AA$3:$AA$1315,DataRegularSeason20242025!$B$3:$B$1315, "&lt;=" &amp; $A136, DataRegularSeason20242025!$D$3:$D$1315, AD$1)+SUMIFS(DataRegularSeason20242025!$AB$3:$AB$1315,DataRegularSeason20242025!$B$3:$B$1315, "&lt;=" &amp; $A136, DataRegularSeason20242025!$E$3:$E$1315, AD$1)</f>
        <v>17</v>
      </c>
      <c r="AE136" s="2">
        <f>SUMIFS(DataRegularSeason20242025!$AA$3:$AA$1315,DataRegularSeason20242025!$B$3:$B$1315, "&lt;=" &amp; $A136, DataRegularSeason20242025!$D$3:$D$1315, AE$1)+SUMIFS(DataRegularSeason20242025!$AB$3:$AB$1315,DataRegularSeason20242025!$B$3:$B$1315, "&lt;=" &amp; $A136, DataRegularSeason20242025!$E$3:$E$1315, AE$1)</f>
        <v>20</v>
      </c>
      <c r="AF136" s="2">
        <f>SUMIFS(DataRegularSeason20242025!$AA$3:$AA$1315,DataRegularSeason20242025!$B$3:$B$1315, "&lt;=" &amp; $A136, DataRegularSeason20242025!$D$3:$D$1315, AF$1)+SUMIFS(DataRegularSeason20242025!$AB$3:$AB$1315,DataRegularSeason20242025!$B$3:$B$1315, "&lt;=" &amp; $A136, DataRegularSeason20242025!$E$3:$E$1315, AF$1)</f>
        <v>28</v>
      </c>
      <c r="AG136" s="2">
        <f>SUMIFS(DataRegularSeason20242025!$AA$3:$AA$1315,DataRegularSeason20242025!$B$3:$B$1315, "&lt;=" &amp; $A136, DataRegularSeason20242025!$D$3:$D$1315, AG$1)+SUMIFS(DataRegularSeason20242025!$AB$3:$AB$1315,DataRegularSeason20242025!$B$3:$B$1315, "&lt;=" &amp; $A136, DataRegularSeason20242025!$E$3:$E$1315, AG$1)</f>
        <v>20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16</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16</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15</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23</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22</v>
      </c>
      <c r="R137" s="2">
        <f>SUMIFS(DataRegularSeason20242025!$AA$3:$AA$1315,DataRegularSeason20242025!$B$3:$B$1315, "&lt;=" &amp; $A137, DataRegularSeason20242025!$D$3:$D$1315, R$1)+SUMIFS(DataRegularSeason20242025!$AB$3:$AB$1315,DataRegularSeason20242025!$B$3:$B$1315, "&lt;=" &amp; $A137, DataRegularSeason20242025!$E$3:$E$1315, R$1)</f>
        <v>12</v>
      </c>
      <c r="S137" s="2">
        <f>SUMIFS(DataRegularSeason20242025!$AA$3:$AA$1315,DataRegularSeason20242025!$B$3:$B$1315, "&lt;=" &amp; $A137, DataRegularSeason20242025!$D$3:$D$1315, S$1)+SUMIFS(DataRegularSeason20242025!$AB$3:$AB$1315,DataRegularSeason20242025!$B$3:$B$1315, "&lt;=" &amp; $A137, DataRegularSeason20242025!$E$3:$E$1315, S$1)</f>
        <v>15</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14</v>
      </c>
      <c r="V137" s="2">
        <f>SUMIFS(DataRegularSeason20242025!$AA$3:$AA$1315,DataRegularSeason20242025!$B$3:$B$1315, "&lt;=" &amp; $A137, DataRegularSeason20242025!$D$3:$D$1315, V$1)+SUMIFS(DataRegularSeason20242025!$AB$3:$AB$1315,DataRegularSeason20242025!$B$3:$B$1315, "&lt;=" &amp; $A137, DataRegularSeason20242025!$E$3:$E$1315, V$1)</f>
        <v>14</v>
      </c>
      <c r="W137" s="2">
        <f>SUMIFS(DataRegularSeason20242025!$AA$3:$AA$1315,DataRegularSeason20242025!$B$3:$B$1315, "&lt;=" &amp; $A137, DataRegularSeason20242025!$D$3:$D$1315, W$1)+SUMIFS(DataRegularSeason20242025!$AB$3:$AB$1315,DataRegularSeason20242025!$B$3:$B$1315, "&lt;=" &amp; $A137, DataRegularSeason20242025!$E$3:$E$1315, W$1)</f>
        <v>14</v>
      </c>
      <c r="X137" s="2">
        <f>SUMIFS(DataRegularSeason20242025!$AA$3:$AA$1315,DataRegularSeason20242025!$B$3:$B$1315, "&lt;=" &amp; $A137, DataRegularSeason20242025!$D$3:$D$1315, X$1)+SUMIFS(DataRegularSeason20242025!$AB$3:$AB$1315,DataRegularSeason20242025!$B$3:$B$1315, "&lt;=" &amp; $A137, DataRegularSeason20242025!$E$3:$E$1315, X$1)</f>
        <v>13</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20</v>
      </c>
      <c r="AC137" s="2">
        <f>SUMIFS(DataRegularSeason20242025!$AA$3:$AA$1315,DataRegularSeason20242025!$B$3:$B$1315, "&lt;=" &amp; $A137, DataRegularSeason20242025!$D$3:$D$1315, AC$1)+SUMIFS(DataRegularSeason20242025!$AB$3:$AB$1315,DataRegularSeason20242025!$B$3:$B$1315, "&lt;=" &amp; $A137, DataRegularSeason20242025!$E$3:$E$1315, AC$1)</f>
        <v>15</v>
      </c>
      <c r="AD137" s="2">
        <f>SUMIFS(DataRegularSeason20242025!$AA$3:$AA$1315,DataRegularSeason20242025!$B$3:$B$1315, "&lt;=" &amp; $A137, DataRegularSeason20242025!$D$3:$D$1315, AD$1)+SUMIFS(DataRegularSeason20242025!$AB$3:$AB$1315,DataRegularSeason20242025!$B$3:$B$1315, "&lt;=" &amp; $A137, DataRegularSeason20242025!$E$3:$E$1315, AD$1)</f>
        <v>17</v>
      </c>
      <c r="AE137" s="2">
        <f>SUMIFS(DataRegularSeason20242025!$AA$3:$AA$1315,DataRegularSeason20242025!$B$3:$B$1315, "&lt;=" &amp; $A137, DataRegularSeason20242025!$D$3:$D$1315, AE$1)+SUMIFS(DataRegularSeason20242025!$AB$3:$AB$1315,DataRegularSeason20242025!$B$3:$B$1315, "&lt;=" &amp; $A137, DataRegularSeason20242025!$E$3:$E$1315, AE$1)</f>
        <v>20</v>
      </c>
      <c r="AF137" s="2">
        <f>SUMIFS(DataRegularSeason20242025!$AA$3:$AA$1315,DataRegularSeason20242025!$B$3:$B$1315, "&lt;=" &amp; $A137, DataRegularSeason20242025!$D$3:$D$1315, AF$1)+SUMIFS(DataRegularSeason20242025!$AB$3:$AB$1315,DataRegularSeason20242025!$B$3:$B$1315, "&lt;=" &amp; $A137, DataRegularSeason20242025!$E$3:$E$1315, AF$1)</f>
        <v>28</v>
      </c>
      <c r="AG137" s="2">
        <f>SUMIFS(DataRegularSeason20242025!$AA$3:$AA$1315,DataRegularSeason20242025!$B$3:$B$1315, "&lt;=" &amp; $A137, DataRegularSeason20242025!$D$3:$D$1315, AG$1)+SUMIFS(DataRegularSeason20242025!$AB$3:$AB$1315,DataRegularSeason20242025!$B$3:$B$1315, "&lt;=" &amp; $A137, DataRegularSeason20242025!$E$3:$E$1315, AG$1)</f>
        <v>20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16</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16</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15</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23</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22</v>
      </c>
      <c r="R138" s="2">
        <f>SUMIFS(DataRegularSeason20242025!$AA$3:$AA$1315,DataRegularSeason20242025!$B$3:$B$1315, "&lt;=" &amp; $A138, DataRegularSeason20242025!$D$3:$D$1315, R$1)+SUMIFS(DataRegularSeason20242025!$AB$3:$AB$1315,DataRegularSeason20242025!$B$3:$B$1315, "&lt;=" &amp; $A138, DataRegularSeason20242025!$E$3:$E$1315, R$1)</f>
        <v>12</v>
      </c>
      <c r="S138" s="2">
        <f>SUMIFS(DataRegularSeason20242025!$AA$3:$AA$1315,DataRegularSeason20242025!$B$3:$B$1315, "&lt;=" &amp; $A138, DataRegularSeason20242025!$D$3:$D$1315, S$1)+SUMIFS(DataRegularSeason20242025!$AB$3:$AB$1315,DataRegularSeason20242025!$B$3:$B$1315, "&lt;=" &amp; $A138, DataRegularSeason20242025!$E$3:$E$1315, S$1)</f>
        <v>15</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14</v>
      </c>
      <c r="V138" s="2">
        <f>SUMIFS(DataRegularSeason20242025!$AA$3:$AA$1315,DataRegularSeason20242025!$B$3:$B$1315, "&lt;=" &amp; $A138, DataRegularSeason20242025!$D$3:$D$1315, V$1)+SUMIFS(DataRegularSeason20242025!$AB$3:$AB$1315,DataRegularSeason20242025!$B$3:$B$1315, "&lt;=" &amp; $A138, DataRegularSeason20242025!$E$3:$E$1315, V$1)</f>
        <v>14</v>
      </c>
      <c r="W138" s="2">
        <f>SUMIFS(DataRegularSeason20242025!$AA$3:$AA$1315,DataRegularSeason20242025!$B$3:$B$1315, "&lt;=" &amp; $A138, DataRegularSeason20242025!$D$3:$D$1315, W$1)+SUMIFS(DataRegularSeason20242025!$AB$3:$AB$1315,DataRegularSeason20242025!$B$3:$B$1315, "&lt;=" &amp; $A138, DataRegularSeason20242025!$E$3:$E$1315, W$1)</f>
        <v>14</v>
      </c>
      <c r="X138" s="2">
        <f>SUMIFS(DataRegularSeason20242025!$AA$3:$AA$1315,DataRegularSeason20242025!$B$3:$B$1315, "&lt;=" &amp; $A138, DataRegularSeason20242025!$D$3:$D$1315, X$1)+SUMIFS(DataRegularSeason20242025!$AB$3:$AB$1315,DataRegularSeason20242025!$B$3:$B$1315, "&lt;=" &amp; $A138, DataRegularSeason20242025!$E$3:$E$1315, X$1)</f>
        <v>13</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20</v>
      </c>
      <c r="AC138" s="2">
        <f>SUMIFS(DataRegularSeason20242025!$AA$3:$AA$1315,DataRegularSeason20242025!$B$3:$B$1315, "&lt;=" &amp; $A138, DataRegularSeason20242025!$D$3:$D$1315, AC$1)+SUMIFS(DataRegularSeason20242025!$AB$3:$AB$1315,DataRegularSeason20242025!$B$3:$B$1315, "&lt;=" &amp; $A138, DataRegularSeason20242025!$E$3:$E$1315, AC$1)</f>
        <v>15</v>
      </c>
      <c r="AD138" s="2">
        <f>SUMIFS(DataRegularSeason20242025!$AA$3:$AA$1315,DataRegularSeason20242025!$B$3:$B$1315, "&lt;=" &amp; $A138, DataRegularSeason20242025!$D$3:$D$1315, AD$1)+SUMIFS(DataRegularSeason20242025!$AB$3:$AB$1315,DataRegularSeason20242025!$B$3:$B$1315, "&lt;=" &amp; $A138, DataRegularSeason20242025!$E$3:$E$1315, AD$1)</f>
        <v>17</v>
      </c>
      <c r="AE138" s="2">
        <f>SUMIFS(DataRegularSeason20242025!$AA$3:$AA$1315,DataRegularSeason20242025!$B$3:$B$1315, "&lt;=" &amp; $A138, DataRegularSeason20242025!$D$3:$D$1315, AE$1)+SUMIFS(DataRegularSeason20242025!$AB$3:$AB$1315,DataRegularSeason20242025!$B$3:$B$1315, "&lt;=" &amp; $A138, DataRegularSeason20242025!$E$3:$E$1315, AE$1)</f>
        <v>20</v>
      </c>
      <c r="AF138" s="2">
        <f>SUMIFS(DataRegularSeason20242025!$AA$3:$AA$1315,DataRegularSeason20242025!$B$3:$B$1315, "&lt;=" &amp; $A138, DataRegularSeason20242025!$D$3:$D$1315, AF$1)+SUMIFS(DataRegularSeason20242025!$AB$3:$AB$1315,DataRegularSeason20242025!$B$3:$B$1315, "&lt;=" &amp; $A138, DataRegularSeason20242025!$E$3:$E$1315, AF$1)</f>
        <v>28</v>
      </c>
      <c r="AG138" s="2">
        <f>SUMIFS(DataRegularSeason20242025!$AA$3:$AA$1315,DataRegularSeason20242025!$B$3:$B$1315, "&lt;=" &amp; $A138, DataRegularSeason20242025!$D$3:$D$1315, AG$1)+SUMIFS(DataRegularSeason20242025!$AB$3:$AB$1315,DataRegularSeason20242025!$B$3:$B$1315, "&lt;=" &amp; $A138, DataRegularSeason20242025!$E$3:$E$1315, AG$1)</f>
        <v>20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16</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16</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15</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23</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22</v>
      </c>
      <c r="R139" s="2">
        <f>SUMIFS(DataRegularSeason20242025!$AA$3:$AA$1315,DataRegularSeason20242025!$B$3:$B$1315, "&lt;=" &amp; $A139, DataRegularSeason20242025!$D$3:$D$1315, R$1)+SUMIFS(DataRegularSeason20242025!$AB$3:$AB$1315,DataRegularSeason20242025!$B$3:$B$1315, "&lt;=" &amp; $A139, DataRegularSeason20242025!$E$3:$E$1315, R$1)</f>
        <v>12</v>
      </c>
      <c r="S139" s="2">
        <f>SUMIFS(DataRegularSeason20242025!$AA$3:$AA$1315,DataRegularSeason20242025!$B$3:$B$1315, "&lt;=" &amp; $A139, DataRegularSeason20242025!$D$3:$D$1315, S$1)+SUMIFS(DataRegularSeason20242025!$AB$3:$AB$1315,DataRegularSeason20242025!$B$3:$B$1315, "&lt;=" &amp; $A139, DataRegularSeason20242025!$E$3:$E$1315, S$1)</f>
        <v>15</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14</v>
      </c>
      <c r="V139" s="2">
        <f>SUMIFS(DataRegularSeason20242025!$AA$3:$AA$1315,DataRegularSeason20242025!$B$3:$B$1315, "&lt;=" &amp; $A139, DataRegularSeason20242025!$D$3:$D$1315, V$1)+SUMIFS(DataRegularSeason20242025!$AB$3:$AB$1315,DataRegularSeason20242025!$B$3:$B$1315, "&lt;=" &amp; $A139, DataRegularSeason20242025!$E$3:$E$1315, V$1)</f>
        <v>14</v>
      </c>
      <c r="W139" s="2">
        <f>SUMIFS(DataRegularSeason20242025!$AA$3:$AA$1315,DataRegularSeason20242025!$B$3:$B$1315, "&lt;=" &amp; $A139, DataRegularSeason20242025!$D$3:$D$1315, W$1)+SUMIFS(DataRegularSeason20242025!$AB$3:$AB$1315,DataRegularSeason20242025!$B$3:$B$1315, "&lt;=" &amp; $A139, DataRegularSeason20242025!$E$3:$E$1315, W$1)</f>
        <v>14</v>
      </c>
      <c r="X139" s="2">
        <f>SUMIFS(DataRegularSeason20242025!$AA$3:$AA$1315,DataRegularSeason20242025!$B$3:$B$1315, "&lt;=" &amp; $A139, DataRegularSeason20242025!$D$3:$D$1315, X$1)+SUMIFS(DataRegularSeason20242025!$AB$3:$AB$1315,DataRegularSeason20242025!$B$3:$B$1315, "&lt;=" &amp; $A139, DataRegularSeason20242025!$E$3:$E$1315, X$1)</f>
        <v>13</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20</v>
      </c>
      <c r="AC139" s="2">
        <f>SUMIFS(DataRegularSeason20242025!$AA$3:$AA$1315,DataRegularSeason20242025!$B$3:$B$1315, "&lt;=" &amp; $A139, DataRegularSeason20242025!$D$3:$D$1315, AC$1)+SUMIFS(DataRegularSeason20242025!$AB$3:$AB$1315,DataRegularSeason20242025!$B$3:$B$1315, "&lt;=" &amp; $A139, DataRegularSeason20242025!$E$3:$E$1315, AC$1)</f>
        <v>15</v>
      </c>
      <c r="AD139" s="2">
        <f>SUMIFS(DataRegularSeason20242025!$AA$3:$AA$1315,DataRegularSeason20242025!$B$3:$B$1315, "&lt;=" &amp; $A139, DataRegularSeason20242025!$D$3:$D$1315, AD$1)+SUMIFS(DataRegularSeason20242025!$AB$3:$AB$1315,DataRegularSeason20242025!$B$3:$B$1315, "&lt;=" &amp; $A139, DataRegularSeason20242025!$E$3:$E$1315, AD$1)</f>
        <v>17</v>
      </c>
      <c r="AE139" s="2">
        <f>SUMIFS(DataRegularSeason20242025!$AA$3:$AA$1315,DataRegularSeason20242025!$B$3:$B$1315, "&lt;=" &amp; $A139, DataRegularSeason20242025!$D$3:$D$1315, AE$1)+SUMIFS(DataRegularSeason20242025!$AB$3:$AB$1315,DataRegularSeason20242025!$B$3:$B$1315, "&lt;=" &amp; $A139, DataRegularSeason20242025!$E$3:$E$1315, AE$1)</f>
        <v>20</v>
      </c>
      <c r="AF139" s="2">
        <f>SUMIFS(DataRegularSeason20242025!$AA$3:$AA$1315,DataRegularSeason20242025!$B$3:$B$1315, "&lt;=" &amp; $A139, DataRegularSeason20242025!$D$3:$D$1315, AF$1)+SUMIFS(DataRegularSeason20242025!$AB$3:$AB$1315,DataRegularSeason20242025!$B$3:$B$1315, "&lt;=" &amp; $A139, DataRegularSeason20242025!$E$3:$E$1315, AF$1)</f>
        <v>28</v>
      </c>
      <c r="AG139" s="2">
        <f>SUMIFS(DataRegularSeason20242025!$AA$3:$AA$1315,DataRegularSeason20242025!$B$3:$B$1315, "&lt;=" &amp; $A139, DataRegularSeason20242025!$D$3:$D$1315, AG$1)+SUMIFS(DataRegularSeason20242025!$AB$3:$AB$1315,DataRegularSeason20242025!$B$3:$B$1315, "&lt;=" &amp; $A139, DataRegularSeason20242025!$E$3:$E$1315, AG$1)</f>
        <v>20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16</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16</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15</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23</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22</v>
      </c>
      <c r="R140" s="2">
        <f>SUMIFS(DataRegularSeason20242025!$AA$3:$AA$1315,DataRegularSeason20242025!$B$3:$B$1315, "&lt;=" &amp; $A140, DataRegularSeason20242025!$D$3:$D$1315, R$1)+SUMIFS(DataRegularSeason20242025!$AB$3:$AB$1315,DataRegularSeason20242025!$B$3:$B$1315, "&lt;=" &amp; $A140, DataRegularSeason20242025!$E$3:$E$1315, R$1)</f>
        <v>12</v>
      </c>
      <c r="S140" s="2">
        <f>SUMIFS(DataRegularSeason20242025!$AA$3:$AA$1315,DataRegularSeason20242025!$B$3:$B$1315, "&lt;=" &amp; $A140, DataRegularSeason20242025!$D$3:$D$1315, S$1)+SUMIFS(DataRegularSeason20242025!$AB$3:$AB$1315,DataRegularSeason20242025!$B$3:$B$1315, "&lt;=" &amp; $A140, DataRegularSeason20242025!$E$3:$E$1315, S$1)</f>
        <v>15</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14</v>
      </c>
      <c r="V140" s="2">
        <f>SUMIFS(DataRegularSeason20242025!$AA$3:$AA$1315,DataRegularSeason20242025!$B$3:$B$1315, "&lt;=" &amp; $A140, DataRegularSeason20242025!$D$3:$D$1315, V$1)+SUMIFS(DataRegularSeason20242025!$AB$3:$AB$1315,DataRegularSeason20242025!$B$3:$B$1315, "&lt;=" &amp; $A140, DataRegularSeason20242025!$E$3:$E$1315, V$1)</f>
        <v>14</v>
      </c>
      <c r="W140" s="2">
        <f>SUMIFS(DataRegularSeason20242025!$AA$3:$AA$1315,DataRegularSeason20242025!$B$3:$B$1315, "&lt;=" &amp; $A140, DataRegularSeason20242025!$D$3:$D$1315, W$1)+SUMIFS(DataRegularSeason20242025!$AB$3:$AB$1315,DataRegularSeason20242025!$B$3:$B$1315, "&lt;=" &amp; $A140, DataRegularSeason20242025!$E$3:$E$1315, W$1)</f>
        <v>14</v>
      </c>
      <c r="X140" s="2">
        <f>SUMIFS(DataRegularSeason20242025!$AA$3:$AA$1315,DataRegularSeason20242025!$B$3:$B$1315, "&lt;=" &amp; $A140, DataRegularSeason20242025!$D$3:$D$1315, X$1)+SUMIFS(DataRegularSeason20242025!$AB$3:$AB$1315,DataRegularSeason20242025!$B$3:$B$1315, "&lt;=" &amp; $A140, DataRegularSeason20242025!$E$3:$E$1315, X$1)</f>
        <v>13</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20</v>
      </c>
      <c r="AC140" s="2">
        <f>SUMIFS(DataRegularSeason20242025!$AA$3:$AA$1315,DataRegularSeason20242025!$B$3:$B$1315, "&lt;=" &amp; $A140, DataRegularSeason20242025!$D$3:$D$1315, AC$1)+SUMIFS(DataRegularSeason20242025!$AB$3:$AB$1315,DataRegularSeason20242025!$B$3:$B$1315, "&lt;=" &amp; $A140, DataRegularSeason20242025!$E$3:$E$1315, AC$1)</f>
        <v>15</v>
      </c>
      <c r="AD140" s="2">
        <f>SUMIFS(DataRegularSeason20242025!$AA$3:$AA$1315,DataRegularSeason20242025!$B$3:$B$1315, "&lt;=" &amp; $A140, DataRegularSeason20242025!$D$3:$D$1315, AD$1)+SUMIFS(DataRegularSeason20242025!$AB$3:$AB$1315,DataRegularSeason20242025!$B$3:$B$1315, "&lt;=" &amp; $A140, DataRegularSeason20242025!$E$3:$E$1315, AD$1)</f>
        <v>17</v>
      </c>
      <c r="AE140" s="2">
        <f>SUMIFS(DataRegularSeason20242025!$AA$3:$AA$1315,DataRegularSeason20242025!$B$3:$B$1315, "&lt;=" &amp; $A140, DataRegularSeason20242025!$D$3:$D$1315, AE$1)+SUMIFS(DataRegularSeason20242025!$AB$3:$AB$1315,DataRegularSeason20242025!$B$3:$B$1315, "&lt;=" &amp; $A140, DataRegularSeason20242025!$E$3:$E$1315, AE$1)</f>
        <v>20</v>
      </c>
      <c r="AF140" s="2">
        <f>SUMIFS(DataRegularSeason20242025!$AA$3:$AA$1315,DataRegularSeason20242025!$B$3:$B$1315, "&lt;=" &amp; $A140, DataRegularSeason20242025!$D$3:$D$1315, AF$1)+SUMIFS(DataRegularSeason20242025!$AB$3:$AB$1315,DataRegularSeason20242025!$B$3:$B$1315, "&lt;=" &amp; $A140, DataRegularSeason20242025!$E$3:$E$1315, AF$1)</f>
        <v>28</v>
      </c>
      <c r="AG140" s="2">
        <f>SUMIFS(DataRegularSeason20242025!$AA$3:$AA$1315,DataRegularSeason20242025!$B$3:$B$1315, "&lt;=" &amp; $A140, DataRegularSeason20242025!$D$3:$D$1315, AG$1)+SUMIFS(DataRegularSeason20242025!$AB$3:$AB$1315,DataRegularSeason20242025!$B$3:$B$1315, "&lt;=" &amp; $A140, DataRegularSeason20242025!$E$3:$E$1315, AG$1)</f>
        <v>20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16</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16</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15</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23</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22</v>
      </c>
      <c r="R141" s="2">
        <f>SUMIFS(DataRegularSeason20242025!$AA$3:$AA$1315,DataRegularSeason20242025!$B$3:$B$1315, "&lt;=" &amp; $A141, DataRegularSeason20242025!$D$3:$D$1315, R$1)+SUMIFS(DataRegularSeason20242025!$AB$3:$AB$1315,DataRegularSeason20242025!$B$3:$B$1315, "&lt;=" &amp; $A141, DataRegularSeason20242025!$E$3:$E$1315, R$1)</f>
        <v>12</v>
      </c>
      <c r="S141" s="2">
        <f>SUMIFS(DataRegularSeason20242025!$AA$3:$AA$1315,DataRegularSeason20242025!$B$3:$B$1315, "&lt;=" &amp; $A141, DataRegularSeason20242025!$D$3:$D$1315, S$1)+SUMIFS(DataRegularSeason20242025!$AB$3:$AB$1315,DataRegularSeason20242025!$B$3:$B$1315, "&lt;=" &amp; $A141, DataRegularSeason20242025!$E$3:$E$1315, S$1)</f>
        <v>15</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14</v>
      </c>
      <c r="V141" s="2">
        <f>SUMIFS(DataRegularSeason20242025!$AA$3:$AA$1315,DataRegularSeason20242025!$B$3:$B$1315, "&lt;=" &amp; $A141, DataRegularSeason20242025!$D$3:$D$1315, V$1)+SUMIFS(DataRegularSeason20242025!$AB$3:$AB$1315,DataRegularSeason20242025!$B$3:$B$1315, "&lt;=" &amp; $A141, DataRegularSeason20242025!$E$3:$E$1315, V$1)</f>
        <v>14</v>
      </c>
      <c r="W141" s="2">
        <f>SUMIFS(DataRegularSeason20242025!$AA$3:$AA$1315,DataRegularSeason20242025!$B$3:$B$1315, "&lt;=" &amp; $A141, DataRegularSeason20242025!$D$3:$D$1315, W$1)+SUMIFS(DataRegularSeason20242025!$AB$3:$AB$1315,DataRegularSeason20242025!$B$3:$B$1315, "&lt;=" &amp; $A141, DataRegularSeason20242025!$E$3:$E$1315, W$1)</f>
        <v>14</v>
      </c>
      <c r="X141" s="2">
        <f>SUMIFS(DataRegularSeason20242025!$AA$3:$AA$1315,DataRegularSeason20242025!$B$3:$B$1315, "&lt;=" &amp; $A141, DataRegularSeason20242025!$D$3:$D$1315, X$1)+SUMIFS(DataRegularSeason20242025!$AB$3:$AB$1315,DataRegularSeason20242025!$B$3:$B$1315, "&lt;=" &amp; $A141, DataRegularSeason20242025!$E$3:$E$1315, X$1)</f>
        <v>13</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20</v>
      </c>
      <c r="AC141" s="2">
        <f>SUMIFS(DataRegularSeason20242025!$AA$3:$AA$1315,DataRegularSeason20242025!$B$3:$B$1315, "&lt;=" &amp; $A141, DataRegularSeason20242025!$D$3:$D$1315, AC$1)+SUMIFS(DataRegularSeason20242025!$AB$3:$AB$1315,DataRegularSeason20242025!$B$3:$B$1315, "&lt;=" &amp; $A141, DataRegularSeason20242025!$E$3:$E$1315, AC$1)</f>
        <v>15</v>
      </c>
      <c r="AD141" s="2">
        <f>SUMIFS(DataRegularSeason20242025!$AA$3:$AA$1315,DataRegularSeason20242025!$B$3:$B$1315, "&lt;=" &amp; $A141, DataRegularSeason20242025!$D$3:$D$1315, AD$1)+SUMIFS(DataRegularSeason20242025!$AB$3:$AB$1315,DataRegularSeason20242025!$B$3:$B$1315, "&lt;=" &amp; $A141, DataRegularSeason20242025!$E$3:$E$1315, AD$1)</f>
        <v>17</v>
      </c>
      <c r="AE141" s="2">
        <f>SUMIFS(DataRegularSeason20242025!$AA$3:$AA$1315,DataRegularSeason20242025!$B$3:$B$1315, "&lt;=" &amp; $A141, DataRegularSeason20242025!$D$3:$D$1315, AE$1)+SUMIFS(DataRegularSeason20242025!$AB$3:$AB$1315,DataRegularSeason20242025!$B$3:$B$1315, "&lt;=" &amp; $A141, DataRegularSeason20242025!$E$3:$E$1315, AE$1)</f>
        <v>20</v>
      </c>
      <c r="AF141" s="2">
        <f>SUMIFS(DataRegularSeason20242025!$AA$3:$AA$1315,DataRegularSeason20242025!$B$3:$B$1315, "&lt;=" &amp; $A141, DataRegularSeason20242025!$D$3:$D$1315, AF$1)+SUMIFS(DataRegularSeason20242025!$AB$3:$AB$1315,DataRegularSeason20242025!$B$3:$B$1315, "&lt;=" &amp; $A141, DataRegularSeason20242025!$E$3:$E$1315, AF$1)</f>
        <v>28</v>
      </c>
      <c r="AG141" s="2">
        <f>SUMIFS(DataRegularSeason20242025!$AA$3:$AA$1315,DataRegularSeason20242025!$B$3:$B$1315, "&lt;=" &amp; $A141, DataRegularSeason20242025!$D$3:$D$1315, AG$1)+SUMIFS(DataRegularSeason20242025!$AB$3:$AB$1315,DataRegularSeason20242025!$B$3:$B$1315, "&lt;=" &amp; $A141, DataRegularSeason20242025!$E$3:$E$1315, AG$1)</f>
        <v>20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16</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16</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15</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23</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22</v>
      </c>
      <c r="R142" s="2">
        <f>SUMIFS(DataRegularSeason20242025!$AA$3:$AA$1315,DataRegularSeason20242025!$B$3:$B$1315, "&lt;=" &amp; $A142, DataRegularSeason20242025!$D$3:$D$1315, R$1)+SUMIFS(DataRegularSeason20242025!$AB$3:$AB$1315,DataRegularSeason20242025!$B$3:$B$1315, "&lt;=" &amp; $A142, DataRegularSeason20242025!$E$3:$E$1315, R$1)</f>
        <v>12</v>
      </c>
      <c r="S142" s="2">
        <f>SUMIFS(DataRegularSeason20242025!$AA$3:$AA$1315,DataRegularSeason20242025!$B$3:$B$1315, "&lt;=" &amp; $A142, DataRegularSeason20242025!$D$3:$D$1315, S$1)+SUMIFS(DataRegularSeason20242025!$AB$3:$AB$1315,DataRegularSeason20242025!$B$3:$B$1315, "&lt;=" &amp; $A142, DataRegularSeason20242025!$E$3:$E$1315, S$1)</f>
        <v>15</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14</v>
      </c>
      <c r="V142" s="2">
        <f>SUMIFS(DataRegularSeason20242025!$AA$3:$AA$1315,DataRegularSeason20242025!$B$3:$B$1315, "&lt;=" &amp; $A142, DataRegularSeason20242025!$D$3:$D$1315, V$1)+SUMIFS(DataRegularSeason20242025!$AB$3:$AB$1315,DataRegularSeason20242025!$B$3:$B$1315, "&lt;=" &amp; $A142, DataRegularSeason20242025!$E$3:$E$1315, V$1)</f>
        <v>14</v>
      </c>
      <c r="W142" s="2">
        <f>SUMIFS(DataRegularSeason20242025!$AA$3:$AA$1315,DataRegularSeason20242025!$B$3:$B$1315, "&lt;=" &amp; $A142, DataRegularSeason20242025!$D$3:$D$1315, W$1)+SUMIFS(DataRegularSeason20242025!$AB$3:$AB$1315,DataRegularSeason20242025!$B$3:$B$1315, "&lt;=" &amp; $A142, DataRegularSeason20242025!$E$3:$E$1315, W$1)</f>
        <v>14</v>
      </c>
      <c r="X142" s="2">
        <f>SUMIFS(DataRegularSeason20242025!$AA$3:$AA$1315,DataRegularSeason20242025!$B$3:$B$1315, "&lt;=" &amp; $A142, DataRegularSeason20242025!$D$3:$D$1315, X$1)+SUMIFS(DataRegularSeason20242025!$AB$3:$AB$1315,DataRegularSeason20242025!$B$3:$B$1315, "&lt;=" &amp; $A142, DataRegularSeason20242025!$E$3:$E$1315, X$1)</f>
        <v>13</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20</v>
      </c>
      <c r="AC142" s="2">
        <f>SUMIFS(DataRegularSeason20242025!$AA$3:$AA$1315,DataRegularSeason20242025!$B$3:$B$1315, "&lt;=" &amp; $A142, DataRegularSeason20242025!$D$3:$D$1315, AC$1)+SUMIFS(DataRegularSeason20242025!$AB$3:$AB$1315,DataRegularSeason20242025!$B$3:$B$1315, "&lt;=" &amp; $A142, DataRegularSeason20242025!$E$3:$E$1315, AC$1)</f>
        <v>15</v>
      </c>
      <c r="AD142" s="2">
        <f>SUMIFS(DataRegularSeason20242025!$AA$3:$AA$1315,DataRegularSeason20242025!$B$3:$B$1315, "&lt;=" &amp; $A142, DataRegularSeason20242025!$D$3:$D$1315, AD$1)+SUMIFS(DataRegularSeason20242025!$AB$3:$AB$1315,DataRegularSeason20242025!$B$3:$B$1315, "&lt;=" &amp; $A142, DataRegularSeason20242025!$E$3:$E$1315, AD$1)</f>
        <v>17</v>
      </c>
      <c r="AE142" s="2">
        <f>SUMIFS(DataRegularSeason20242025!$AA$3:$AA$1315,DataRegularSeason20242025!$B$3:$B$1315, "&lt;=" &amp; $A142, DataRegularSeason20242025!$D$3:$D$1315, AE$1)+SUMIFS(DataRegularSeason20242025!$AB$3:$AB$1315,DataRegularSeason20242025!$B$3:$B$1315, "&lt;=" &amp; $A142, DataRegularSeason20242025!$E$3:$E$1315, AE$1)</f>
        <v>20</v>
      </c>
      <c r="AF142" s="2">
        <f>SUMIFS(DataRegularSeason20242025!$AA$3:$AA$1315,DataRegularSeason20242025!$B$3:$B$1315, "&lt;=" &amp; $A142, DataRegularSeason20242025!$D$3:$D$1315, AF$1)+SUMIFS(DataRegularSeason20242025!$AB$3:$AB$1315,DataRegularSeason20242025!$B$3:$B$1315, "&lt;=" &amp; $A142, DataRegularSeason20242025!$E$3:$E$1315, AF$1)</f>
        <v>28</v>
      </c>
      <c r="AG142" s="2">
        <f>SUMIFS(DataRegularSeason20242025!$AA$3:$AA$1315,DataRegularSeason20242025!$B$3:$B$1315, "&lt;=" &amp; $A142, DataRegularSeason20242025!$D$3:$D$1315, AG$1)+SUMIFS(DataRegularSeason20242025!$AB$3:$AB$1315,DataRegularSeason20242025!$B$3:$B$1315, "&lt;=" &amp; $A142, DataRegularSeason20242025!$E$3:$E$1315, AG$1)</f>
        <v>20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16</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16</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15</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23</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22</v>
      </c>
      <c r="R143" s="2">
        <f>SUMIFS(DataRegularSeason20242025!$AA$3:$AA$1315,DataRegularSeason20242025!$B$3:$B$1315, "&lt;=" &amp; $A143, DataRegularSeason20242025!$D$3:$D$1315, R$1)+SUMIFS(DataRegularSeason20242025!$AB$3:$AB$1315,DataRegularSeason20242025!$B$3:$B$1315, "&lt;=" &amp; $A143, DataRegularSeason20242025!$E$3:$E$1315, R$1)</f>
        <v>12</v>
      </c>
      <c r="S143" s="2">
        <f>SUMIFS(DataRegularSeason20242025!$AA$3:$AA$1315,DataRegularSeason20242025!$B$3:$B$1315, "&lt;=" &amp; $A143, DataRegularSeason20242025!$D$3:$D$1315, S$1)+SUMIFS(DataRegularSeason20242025!$AB$3:$AB$1315,DataRegularSeason20242025!$B$3:$B$1315, "&lt;=" &amp; $A143, DataRegularSeason20242025!$E$3:$E$1315, S$1)</f>
        <v>15</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14</v>
      </c>
      <c r="V143" s="2">
        <f>SUMIFS(DataRegularSeason20242025!$AA$3:$AA$1315,DataRegularSeason20242025!$B$3:$B$1315, "&lt;=" &amp; $A143, DataRegularSeason20242025!$D$3:$D$1315, V$1)+SUMIFS(DataRegularSeason20242025!$AB$3:$AB$1315,DataRegularSeason20242025!$B$3:$B$1315, "&lt;=" &amp; $A143, DataRegularSeason20242025!$E$3:$E$1315, V$1)</f>
        <v>14</v>
      </c>
      <c r="W143" s="2">
        <f>SUMIFS(DataRegularSeason20242025!$AA$3:$AA$1315,DataRegularSeason20242025!$B$3:$B$1315, "&lt;=" &amp; $A143, DataRegularSeason20242025!$D$3:$D$1315, W$1)+SUMIFS(DataRegularSeason20242025!$AB$3:$AB$1315,DataRegularSeason20242025!$B$3:$B$1315, "&lt;=" &amp; $A143, DataRegularSeason20242025!$E$3:$E$1315, W$1)</f>
        <v>14</v>
      </c>
      <c r="X143" s="2">
        <f>SUMIFS(DataRegularSeason20242025!$AA$3:$AA$1315,DataRegularSeason20242025!$B$3:$B$1315, "&lt;=" &amp; $A143, DataRegularSeason20242025!$D$3:$D$1315, X$1)+SUMIFS(DataRegularSeason20242025!$AB$3:$AB$1315,DataRegularSeason20242025!$B$3:$B$1315, "&lt;=" &amp; $A143, DataRegularSeason20242025!$E$3:$E$1315, X$1)</f>
        <v>13</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20</v>
      </c>
      <c r="AC143" s="2">
        <f>SUMIFS(DataRegularSeason20242025!$AA$3:$AA$1315,DataRegularSeason20242025!$B$3:$B$1315, "&lt;=" &amp; $A143, DataRegularSeason20242025!$D$3:$D$1315, AC$1)+SUMIFS(DataRegularSeason20242025!$AB$3:$AB$1315,DataRegularSeason20242025!$B$3:$B$1315, "&lt;=" &amp; $A143, DataRegularSeason20242025!$E$3:$E$1315, AC$1)</f>
        <v>15</v>
      </c>
      <c r="AD143" s="2">
        <f>SUMIFS(DataRegularSeason20242025!$AA$3:$AA$1315,DataRegularSeason20242025!$B$3:$B$1315, "&lt;=" &amp; $A143, DataRegularSeason20242025!$D$3:$D$1315, AD$1)+SUMIFS(DataRegularSeason20242025!$AB$3:$AB$1315,DataRegularSeason20242025!$B$3:$B$1315, "&lt;=" &amp; $A143, DataRegularSeason20242025!$E$3:$E$1315, AD$1)</f>
        <v>17</v>
      </c>
      <c r="AE143" s="2">
        <f>SUMIFS(DataRegularSeason20242025!$AA$3:$AA$1315,DataRegularSeason20242025!$B$3:$B$1315, "&lt;=" &amp; $A143, DataRegularSeason20242025!$D$3:$D$1315, AE$1)+SUMIFS(DataRegularSeason20242025!$AB$3:$AB$1315,DataRegularSeason20242025!$B$3:$B$1315, "&lt;=" &amp; $A143, DataRegularSeason20242025!$E$3:$E$1315, AE$1)</f>
        <v>20</v>
      </c>
      <c r="AF143" s="2">
        <f>SUMIFS(DataRegularSeason20242025!$AA$3:$AA$1315,DataRegularSeason20242025!$B$3:$B$1315, "&lt;=" &amp; $A143, DataRegularSeason20242025!$D$3:$D$1315, AF$1)+SUMIFS(DataRegularSeason20242025!$AB$3:$AB$1315,DataRegularSeason20242025!$B$3:$B$1315, "&lt;=" &amp; $A143, DataRegularSeason20242025!$E$3:$E$1315, AF$1)</f>
        <v>28</v>
      </c>
      <c r="AG143" s="2">
        <f>SUMIFS(DataRegularSeason20242025!$AA$3:$AA$1315,DataRegularSeason20242025!$B$3:$B$1315, "&lt;=" &amp; $A143, DataRegularSeason20242025!$D$3:$D$1315, AG$1)+SUMIFS(DataRegularSeason20242025!$AB$3:$AB$1315,DataRegularSeason20242025!$B$3:$B$1315, "&lt;=" &amp; $A143, DataRegularSeason20242025!$E$3:$E$1315, AG$1)</f>
        <v>20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16</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16</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15</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23</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22</v>
      </c>
      <c r="R144" s="2">
        <f>SUMIFS(DataRegularSeason20242025!$AA$3:$AA$1315,DataRegularSeason20242025!$B$3:$B$1315, "&lt;=" &amp; $A144, DataRegularSeason20242025!$D$3:$D$1315, R$1)+SUMIFS(DataRegularSeason20242025!$AB$3:$AB$1315,DataRegularSeason20242025!$B$3:$B$1315, "&lt;=" &amp; $A144, DataRegularSeason20242025!$E$3:$E$1315, R$1)</f>
        <v>12</v>
      </c>
      <c r="S144" s="2">
        <f>SUMIFS(DataRegularSeason20242025!$AA$3:$AA$1315,DataRegularSeason20242025!$B$3:$B$1315, "&lt;=" &amp; $A144, DataRegularSeason20242025!$D$3:$D$1315, S$1)+SUMIFS(DataRegularSeason20242025!$AB$3:$AB$1315,DataRegularSeason20242025!$B$3:$B$1315, "&lt;=" &amp; $A144, DataRegularSeason20242025!$E$3:$E$1315, S$1)</f>
        <v>15</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14</v>
      </c>
      <c r="V144" s="2">
        <f>SUMIFS(DataRegularSeason20242025!$AA$3:$AA$1315,DataRegularSeason20242025!$B$3:$B$1315, "&lt;=" &amp; $A144, DataRegularSeason20242025!$D$3:$D$1315, V$1)+SUMIFS(DataRegularSeason20242025!$AB$3:$AB$1315,DataRegularSeason20242025!$B$3:$B$1315, "&lt;=" &amp; $A144, DataRegularSeason20242025!$E$3:$E$1315, V$1)</f>
        <v>14</v>
      </c>
      <c r="W144" s="2">
        <f>SUMIFS(DataRegularSeason20242025!$AA$3:$AA$1315,DataRegularSeason20242025!$B$3:$B$1315, "&lt;=" &amp; $A144, DataRegularSeason20242025!$D$3:$D$1315, W$1)+SUMIFS(DataRegularSeason20242025!$AB$3:$AB$1315,DataRegularSeason20242025!$B$3:$B$1315, "&lt;=" &amp; $A144, DataRegularSeason20242025!$E$3:$E$1315, W$1)</f>
        <v>14</v>
      </c>
      <c r="X144" s="2">
        <f>SUMIFS(DataRegularSeason20242025!$AA$3:$AA$1315,DataRegularSeason20242025!$B$3:$B$1315, "&lt;=" &amp; $A144, DataRegularSeason20242025!$D$3:$D$1315, X$1)+SUMIFS(DataRegularSeason20242025!$AB$3:$AB$1315,DataRegularSeason20242025!$B$3:$B$1315, "&lt;=" &amp; $A144, DataRegularSeason20242025!$E$3:$E$1315, X$1)</f>
        <v>13</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20</v>
      </c>
      <c r="AC144" s="2">
        <f>SUMIFS(DataRegularSeason20242025!$AA$3:$AA$1315,DataRegularSeason20242025!$B$3:$B$1315, "&lt;=" &amp; $A144, DataRegularSeason20242025!$D$3:$D$1315, AC$1)+SUMIFS(DataRegularSeason20242025!$AB$3:$AB$1315,DataRegularSeason20242025!$B$3:$B$1315, "&lt;=" &amp; $A144, DataRegularSeason20242025!$E$3:$E$1315, AC$1)</f>
        <v>15</v>
      </c>
      <c r="AD144" s="2">
        <f>SUMIFS(DataRegularSeason20242025!$AA$3:$AA$1315,DataRegularSeason20242025!$B$3:$B$1315, "&lt;=" &amp; $A144, DataRegularSeason20242025!$D$3:$D$1315, AD$1)+SUMIFS(DataRegularSeason20242025!$AB$3:$AB$1315,DataRegularSeason20242025!$B$3:$B$1315, "&lt;=" &amp; $A144, DataRegularSeason20242025!$E$3:$E$1315, AD$1)</f>
        <v>17</v>
      </c>
      <c r="AE144" s="2">
        <f>SUMIFS(DataRegularSeason20242025!$AA$3:$AA$1315,DataRegularSeason20242025!$B$3:$B$1315, "&lt;=" &amp; $A144, DataRegularSeason20242025!$D$3:$D$1315, AE$1)+SUMIFS(DataRegularSeason20242025!$AB$3:$AB$1315,DataRegularSeason20242025!$B$3:$B$1315, "&lt;=" &amp; $A144, DataRegularSeason20242025!$E$3:$E$1315, AE$1)</f>
        <v>20</v>
      </c>
      <c r="AF144" s="2">
        <f>SUMIFS(DataRegularSeason20242025!$AA$3:$AA$1315,DataRegularSeason20242025!$B$3:$B$1315, "&lt;=" &amp; $A144, DataRegularSeason20242025!$D$3:$D$1315, AF$1)+SUMIFS(DataRegularSeason20242025!$AB$3:$AB$1315,DataRegularSeason20242025!$B$3:$B$1315, "&lt;=" &amp; $A144, DataRegularSeason20242025!$E$3:$E$1315, AF$1)</f>
        <v>28</v>
      </c>
      <c r="AG144" s="2">
        <f>SUMIFS(DataRegularSeason20242025!$AA$3:$AA$1315,DataRegularSeason20242025!$B$3:$B$1315, "&lt;=" &amp; $A144, DataRegularSeason20242025!$D$3:$D$1315, AG$1)+SUMIFS(DataRegularSeason20242025!$AB$3:$AB$1315,DataRegularSeason20242025!$B$3:$B$1315, "&lt;=" &amp; $A144, DataRegularSeason20242025!$E$3:$E$1315, AG$1)</f>
        <v>20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16</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16</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15</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23</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22</v>
      </c>
      <c r="R145" s="2">
        <f>SUMIFS(DataRegularSeason20242025!$AA$3:$AA$1315,DataRegularSeason20242025!$B$3:$B$1315, "&lt;=" &amp; $A145, DataRegularSeason20242025!$D$3:$D$1315, R$1)+SUMIFS(DataRegularSeason20242025!$AB$3:$AB$1315,DataRegularSeason20242025!$B$3:$B$1315, "&lt;=" &amp; $A145, DataRegularSeason20242025!$E$3:$E$1315, R$1)</f>
        <v>12</v>
      </c>
      <c r="S145" s="2">
        <f>SUMIFS(DataRegularSeason20242025!$AA$3:$AA$1315,DataRegularSeason20242025!$B$3:$B$1315, "&lt;=" &amp; $A145, DataRegularSeason20242025!$D$3:$D$1315, S$1)+SUMIFS(DataRegularSeason20242025!$AB$3:$AB$1315,DataRegularSeason20242025!$B$3:$B$1315, "&lt;=" &amp; $A145, DataRegularSeason20242025!$E$3:$E$1315, S$1)</f>
        <v>15</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14</v>
      </c>
      <c r="V145" s="2">
        <f>SUMIFS(DataRegularSeason20242025!$AA$3:$AA$1315,DataRegularSeason20242025!$B$3:$B$1315, "&lt;=" &amp; $A145, DataRegularSeason20242025!$D$3:$D$1315, V$1)+SUMIFS(DataRegularSeason20242025!$AB$3:$AB$1315,DataRegularSeason20242025!$B$3:$B$1315, "&lt;=" &amp; $A145, DataRegularSeason20242025!$E$3:$E$1315, V$1)</f>
        <v>14</v>
      </c>
      <c r="W145" s="2">
        <f>SUMIFS(DataRegularSeason20242025!$AA$3:$AA$1315,DataRegularSeason20242025!$B$3:$B$1315, "&lt;=" &amp; $A145, DataRegularSeason20242025!$D$3:$D$1315, W$1)+SUMIFS(DataRegularSeason20242025!$AB$3:$AB$1315,DataRegularSeason20242025!$B$3:$B$1315, "&lt;=" &amp; $A145, DataRegularSeason20242025!$E$3:$E$1315, W$1)</f>
        <v>14</v>
      </c>
      <c r="X145" s="2">
        <f>SUMIFS(DataRegularSeason20242025!$AA$3:$AA$1315,DataRegularSeason20242025!$B$3:$B$1315, "&lt;=" &amp; $A145, DataRegularSeason20242025!$D$3:$D$1315, X$1)+SUMIFS(DataRegularSeason20242025!$AB$3:$AB$1315,DataRegularSeason20242025!$B$3:$B$1315, "&lt;=" &amp; $A145, DataRegularSeason20242025!$E$3:$E$1315, X$1)</f>
        <v>13</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20</v>
      </c>
      <c r="AC145" s="2">
        <f>SUMIFS(DataRegularSeason20242025!$AA$3:$AA$1315,DataRegularSeason20242025!$B$3:$B$1315, "&lt;=" &amp; $A145, DataRegularSeason20242025!$D$3:$D$1315, AC$1)+SUMIFS(DataRegularSeason20242025!$AB$3:$AB$1315,DataRegularSeason20242025!$B$3:$B$1315, "&lt;=" &amp; $A145, DataRegularSeason20242025!$E$3:$E$1315, AC$1)</f>
        <v>15</v>
      </c>
      <c r="AD145" s="2">
        <f>SUMIFS(DataRegularSeason20242025!$AA$3:$AA$1315,DataRegularSeason20242025!$B$3:$B$1315, "&lt;=" &amp; $A145, DataRegularSeason20242025!$D$3:$D$1315, AD$1)+SUMIFS(DataRegularSeason20242025!$AB$3:$AB$1315,DataRegularSeason20242025!$B$3:$B$1315, "&lt;=" &amp; $A145, DataRegularSeason20242025!$E$3:$E$1315, AD$1)</f>
        <v>17</v>
      </c>
      <c r="AE145" s="2">
        <f>SUMIFS(DataRegularSeason20242025!$AA$3:$AA$1315,DataRegularSeason20242025!$B$3:$B$1315, "&lt;=" &amp; $A145, DataRegularSeason20242025!$D$3:$D$1315, AE$1)+SUMIFS(DataRegularSeason20242025!$AB$3:$AB$1315,DataRegularSeason20242025!$B$3:$B$1315, "&lt;=" &amp; $A145, DataRegularSeason20242025!$E$3:$E$1315, AE$1)</f>
        <v>20</v>
      </c>
      <c r="AF145" s="2">
        <f>SUMIFS(DataRegularSeason20242025!$AA$3:$AA$1315,DataRegularSeason20242025!$B$3:$B$1315, "&lt;=" &amp; $A145, DataRegularSeason20242025!$D$3:$D$1315, AF$1)+SUMIFS(DataRegularSeason20242025!$AB$3:$AB$1315,DataRegularSeason20242025!$B$3:$B$1315, "&lt;=" &amp; $A145, DataRegularSeason20242025!$E$3:$E$1315, AF$1)</f>
        <v>28</v>
      </c>
      <c r="AG145" s="2">
        <f>SUMIFS(DataRegularSeason20242025!$AA$3:$AA$1315,DataRegularSeason20242025!$B$3:$B$1315, "&lt;=" &amp; $A145, DataRegularSeason20242025!$D$3:$D$1315, AG$1)+SUMIFS(DataRegularSeason20242025!$AB$3:$AB$1315,DataRegularSeason20242025!$B$3:$B$1315, "&lt;=" &amp; $A145, DataRegularSeason20242025!$E$3:$E$1315, AG$1)</f>
        <v>20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16</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16</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15</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23</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22</v>
      </c>
      <c r="R146" s="2">
        <f>SUMIFS(DataRegularSeason20242025!$AA$3:$AA$1315,DataRegularSeason20242025!$B$3:$B$1315, "&lt;=" &amp; $A146, DataRegularSeason20242025!$D$3:$D$1315, R$1)+SUMIFS(DataRegularSeason20242025!$AB$3:$AB$1315,DataRegularSeason20242025!$B$3:$B$1315, "&lt;=" &amp; $A146, DataRegularSeason20242025!$E$3:$E$1315, R$1)</f>
        <v>12</v>
      </c>
      <c r="S146" s="2">
        <f>SUMIFS(DataRegularSeason20242025!$AA$3:$AA$1315,DataRegularSeason20242025!$B$3:$B$1315, "&lt;=" &amp; $A146, DataRegularSeason20242025!$D$3:$D$1315, S$1)+SUMIFS(DataRegularSeason20242025!$AB$3:$AB$1315,DataRegularSeason20242025!$B$3:$B$1315, "&lt;=" &amp; $A146, DataRegularSeason20242025!$E$3:$E$1315, S$1)</f>
        <v>15</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14</v>
      </c>
      <c r="V146" s="2">
        <f>SUMIFS(DataRegularSeason20242025!$AA$3:$AA$1315,DataRegularSeason20242025!$B$3:$B$1315, "&lt;=" &amp; $A146, DataRegularSeason20242025!$D$3:$D$1315, V$1)+SUMIFS(DataRegularSeason20242025!$AB$3:$AB$1315,DataRegularSeason20242025!$B$3:$B$1315, "&lt;=" &amp; $A146, DataRegularSeason20242025!$E$3:$E$1315, V$1)</f>
        <v>14</v>
      </c>
      <c r="W146" s="2">
        <f>SUMIFS(DataRegularSeason20242025!$AA$3:$AA$1315,DataRegularSeason20242025!$B$3:$B$1315, "&lt;=" &amp; $A146, DataRegularSeason20242025!$D$3:$D$1315, W$1)+SUMIFS(DataRegularSeason20242025!$AB$3:$AB$1315,DataRegularSeason20242025!$B$3:$B$1315, "&lt;=" &amp; $A146, DataRegularSeason20242025!$E$3:$E$1315, W$1)</f>
        <v>14</v>
      </c>
      <c r="X146" s="2">
        <f>SUMIFS(DataRegularSeason20242025!$AA$3:$AA$1315,DataRegularSeason20242025!$B$3:$B$1315, "&lt;=" &amp; $A146, DataRegularSeason20242025!$D$3:$D$1315, X$1)+SUMIFS(DataRegularSeason20242025!$AB$3:$AB$1315,DataRegularSeason20242025!$B$3:$B$1315, "&lt;=" &amp; $A146, DataRegularSeason20242025!$E$3:$E$1315, X$1)</f>
        <v>13</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20</v>
      </c>
      <c r="AC146" s="2">
        <f>SUMIFS(DataRegularSeason20242025!$AA$3:$AA$1315,DataRegularSeason20242025!$B$3:$B$1315, "&lt;=" &amp; $A146, DataRegularSeason20242025!$D$3:$D$1315, AC$1)+SUMIFS(DataRegularSeason20242025!$AB$3:$AB$1315,DataRegularSeason20242025!$B$3:$B$1315, "&lt;=" &amp; $A146, DataRegularSeason20242025!$E$3:$E$1315, AC$1)</f>
        <v>15</v>
      </c>
      <c r="AD146" s="2">
        <f>SUMIFS(DataRegularSeason20242025!$AA$3:$AA$1315,DataRegularSeason20242025!$B$3:$B$1315, "&lt;=" &amp; $A146, DataRegularSeason20242025!$D$3:$D$1315, AD$1)+SUMIFS(DataRegularSeason20242025!$AB$3:$AB$1315,DataRegularSeason20242025!$B$3:$B$1315, "&lt;=" &amp; $A146, DataRegularSeason20242025!$E$3:$E$1315, AD$1)</f>
        <v>17</v>
      </c>
      <c r="AE146" s="2">
        <f>SUMIFS(DataRegularSeason20242025!$AA$3:$AA$1315,DataRegularSeason20242025!$B$3:$B$1315, "&lt;=" &amp; $A146, DataRegularSeason20242025!$D$3:$D$1315, AE$1)+SUMIFS(DataRegularSeason20242025!$AB$3:$AB$1315,DataRegularSeason20242025!$B$3:$B$1315, "&lt;=" &amp; $A146, DataRegularSeason20242025!$E$3:$E$1315, AE$1)</f>
        <v>20</v>
      </c>
      <c r="AF146" s="2">
        <f>SUMIFS(DataRegularSeason20242025!$AA$3:$AA$1315,DataRegularSeason20242025!$B$3:$B$1315, "&lt;=" &amp; $A146, DataRegularSeason20242025!$D$3:$D$1315, AF$1)+SUMIFS(DataRegularSeason20242025!$AB$3:$AB$1315,DataRegularSeason20242025!$B$3:$B$1315, "&lt;=" &amp; $A146, DataRegularSeason20242025!$E$3:$E$1315, AF$1)</f>
        <v>28</v>
      </c>
      <c r="AG146" s="2">
        <f>SUMIFS(DataRegularSeason20242025!$AA$3:$AA$1315,DataRegularSeason20242025!$B$3:$B$1315, "&lt;=" &amp; $A146, DataRegularSeason20242025!$D$3:$D$1315, AG$1)+SUMIFS(DataRegularSeason20242025!$AB$3:$AB$1315,DataRegularSeason20242025!$B$3:$B$1315, "&lt;=" &amp; $A146, DataRegularSeason20242025!$E$3:$E$1315, AG$1)</f>
        <v>20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16</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16</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15</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23</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22</v>
      </c>
      <c r="R147" s="2">
        <f>SUMIFS(DataRegularSeason20242025!$AA$3:$AA$1315,DataRegularSeason20242025!$B$3:$B$1315, "&lt;=" &amp; $A147, DataRegularSeason20242025!$D$3:$D$1315, R$1)+SUMIFS(DataRegularSeason20242025!$AB$3:$AB$1315,DataRegularSeason20242025!$B$3:$B$1315, "&lt;=" &amp; $A147, DataRegularSeason20242025!$E$3:$E$1315, R$1)</f>
        <v>12</v>
      </c>
      <c r="S147" s="2">
        <f>SUMIFS(DataRegularSeason20242025!$AA$3:$AA$1315,DataRegularSeason20242025!$B$3:$B$1315, "&lt;=" &amp; $A147, DataRegularSeason20242025!$D$3:$D$1315, S$1)+SUMIFS(DataRegularSeason20242025!$AB$3:$AB$1315,DataRegularSeason20242025!$B$3:$B$1315, "&lt;=" &amp; $A147, DataRegularSeason20242025!$E$3:$E$1315, S$1)</f>
        <v>15</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14</v>
      </c>
      <c r="V147" s="2">
        <f>SUMIFS(DataRegularSeason20242025!$AA$3:$AA$1315,DataRegularSeason20242025!$B$3:$B$1315, "&lt;=" &amp; $A147, DataRegularSeason20242025!$D$3:$D$1315, V$1)+SUMIFS(DataRegularSeason20242025!$AB$3:$AB$1315,DataRegularSeason20242025!$B$3:$B$1315, "&lt;=" &amp; $A147, DataRegularSeason20242025!$E$3:$E$1315, V$1)</f>
        <v>14</v>
      </c>
      <c r="W147" s="2">
        <f>SUMIFS(DataRegularSeason20242025!$AA$3:$AA$1315,DataRegularSeason20242025!$B$3:$B$1315, "&lt;=" &amp; $A147, DataRegularSeason20242025!$D$3:$D$1315, W$1)+SUMIFS(DataRegularSeason20242025!$AB$3:$AB$1315,DataRegularSeason20242025!$B$3:$B$1315, "&lt;=" &amp; $A147, DataRegularSeason20242025!$E$3:$E$1315, W$1)</f>
        <v>14</v>
      </c>
      <c r="X147" s="2">
        <f>SUMIFS(DataRegularSeason20242025!$AA$3:$AA$1315,DataRegularSeason20242025!$B$3:$B$1315, "&lt;=" &amp; $A147, DataRegularSeason20242025!$D$3:$D$1315, X$1)+SUMIFS(DataRegularSeason20242025!$AB$3:$AB$1315,DataRegularSeason20242025!$B$3:$B$1315, "&lt;=" &amp; $A147, DataRegularSeason20242025!$E$3:$E$1315, X$1)</f>
        <v>13</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20</v>
      </c>
      <c r="AC147" s="2">
        <f>SUMIFS(DataRegularSeason20242025!$AA$3:$AA$1315,DataRegularSeason20242025!$B$3:$B$1315, "&lt;=" &amp; $A147, DataRegularSeason20242025!$D$3:$D$1315, AC$1)+SUMIFS(DataRegularSeason20242025!$AB$3:$AB$1315,DataRegularSeason20242025!$B$3:$B$1315, "&lt;=" &amp; $A147, DataRegularSeason20242025!$E$3:$E$1315, AC$1)</f>
        <v>15</v>
      </c>
      <c r="AD147" s="2">
        <f>SUMIFS(DataRegularSeason20242025!$AA$3:$AA$1315,DataRegularSeason20242025!$B$3:$B$1315, "&lt;=" &amp; $A147, DataRegularSeason20242025!$D$3:$D$1315, AD$1)+SUMIFS(DataRegularSeason20242025!$AB$3:$AB$1315,DataRegularSeason20242025!$B$3:$B$1315, "&lt;=" &amp; $A147, DataRegularSeason20242025!$E$3:$E$1315, AD$1)</f>
        <v>17</v>
      </c>
      <c r="AE147" s="2">
        <f>SUMIFS(DataRegularSeason20242025!$AA$3:$AA$1315,DataRegularSeason20242025!$B$3:$B$1315, "&lt;=" &amp; $A147, DataRegularSeason20242025!$D$3:$D$1315, AE$1)+SUMIFS(DataRegularSeason20242025!$AB$3:$AB$1315,DataRegularSeason20242025!$B$3:$B$1315, "&lt;=" &amp; $A147, DataRegularSeason20242025!$E$3:$E$1315, AE$1)</f>
        <v>20</v>
      </c>
      <c r="AF147" s="2">
        <f>SUMIFS(DataRegularSeason20242025!$AA$3:$AA$1315,DataRegularSeason20242025!$B$3:$B$1315, "&lt;=" &amp; $A147, DataRegularSeason20242025!$D$3:$D$1315, AF$1)+SUMIFS(DataRegularSeason20242025!$AB$3:$AB$1315,DataRegularSeason20242025!$B$3:$B$1315, "&lt;=" &amp; $A147, DataRegularSeason20242025!$E$3:$E$1315, AF$1)</f>
        <v>28</v>
      </c>
      <c r="AG147" s="2">
        <f>SUMIFS(DataRegularSeason20242025!$AA$3:$AA$1315,DataRegularSeason20242025!$B$3:$B$1315, "&lt;=" &amp; $A147, DataRegularSeason20242025!$D$3:$D$1315, AG$1)+SUMIFS(DataRegularSeason20242025!$AB$3:$AB$1315,DataRegularSeason20242025!$B$3:$B$1315, "&lt;=" &amp; $A147, DataRegularSeason20242025!$E$3:$E$1315, AG$1)</f>
        <v>20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16</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16</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15</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23</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22</v>
      </c>
      <c r="R148" s="2">
        <f>SUMIFS(DataRegularSeason20242025!$AA$3:$AA$1315,DataRegularSeason20242025!$B$3:$B$1315, "&lt;=" &amp; $A148, DataRegularSeason20242025!$D$3:$D$1315, R$1)+SUMIFS(DataRegularSeason20242025!$AB$3:$AB$1315,DataRegularSeason20242025!$B$3:$B$1315, "&lt;=" &amp; $A148, DataRegularSeason20242025!$E$3:$E$1315, R$1)</f>
        <v>12</v>
      </c>
      <c r="S148" s="2">
        <f>SUMIFS(DataRegularSeason20242025!$AA$3:$AA$1315,DataRegularSeason20242025!$B$3:$B$1315, "&lt;=" &amp; $A148, DataRegularSeason20242025!$D$3:$D$1315, S$1)+SUMIFS(DataRegularSeason20242025!$AB$3:$AB$1315,DataRegularSeason20242025!$B$3:$B$1315, "&lt;=" &amp; $A148, DataRegularSeason20242025!$E$3:$E$1315, S$1)</f>
        <v>15</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14</v>
      </c>
      <c r="V148" s="2">
        <f>SUMIFS(DataRegularSeason20242025!$AA$3:$AA$1315,DataRegularSeason20242025!$B$3:$B$1315, "&lt;=" &amp; $A148, DataRegularSeason20242025!$D$3:$D$1315, V$1)+SUMIFS(DataRegularSeason20242025!$AB$3:$AB$1315,DataRegularSeason20242025!$B$3:$B$1315, "&lt;=" &amp; $A148, DataRegularSeason20242025!$E$3:$E$1315, V$1)</f>
        <v>14</v>
      </c>
      <c r="W148" s="2">
        <f>SUMIFS(DataRegularSeason20242025!$AA$3:$AA$1315,DataRegularSeason20242025!$B$3:$B$1315, "&lt;=" &amp; $A148, DataRegularSeason20242025!$D$3:$D$1315, W$1)+SUMIFS(DataRegularSeason20242025!$AB$3:$AB$1315,DataRegularSeason20242025!$B$3:$B$1315, "&lt;=" &amp; $A148, DataRegularSeason20242025!$E$3:$E$1315, W$1)</f>
        <v>14</v>
      </c>
      <c r="X148" s="2">
        <f>SUMIFS(DataRegularSeason20242025!$AA$3:$AA$1315,DataRegularSeason20242025!$B$3:$B$1315, "&lt;=" &amp; $A148, DataRegularSeason20242025!$D$3:$D$1315, X$1)+SUMIFS(DataRegularSeason20242025!$AB$3:$AB$1315,DataRegularSeason20242025!$B$3:$B$1315, "&lt;=" &amp; $A148, DataRegularSeason20242025!$E$3:$E$1315, X$1)</f>
        <v>13</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20</v>
      </c>
      <c r="AC148" s="2">
        <f>SUMIFS(DataRegularSeason20242025!$AA$3:$AA$1315,DataRegularSeason20242025!$B$3:$B$1315, "&lt;=" &amp; $A148, DataRegularSeason20242025!$D$3:$D$1315, AC$1)+SUMIFS(DataRegularSeason20242025!$AB$3:$AB$1315,DataRegularSeason20242025!$B$3:$B$1315, "&lt;=" &amp; $A148, DataRegularSeason20242025!$E$3:$E$1315, AC$1)</f>
        <v>15</v>
      </c>
      <c r="AD148" s="2">
        <f>SUMIFS(DataRegularSeason20242025!$AA$3:$AA$1315,DataRegularSeason20242025!$B$3:$B$1315, "&lt;=" &amp; $A148, DataRegularSeason20242025!$D$3:$D$1315, AD$1)+SUMIFS(DataRegularSeason20242025!$AB$3:$AB$1315,DataRegularSeason20242025!$B$3:$B$1315, "&lt;=" &amp; $A148, DataRegularSeason20242025!$E$3:$E$1315, AD$1)</f>
        <v>17</v>
      </c>
      <c r="AE148" s="2">
        <f>SUMIFS(DataRegularSeason20242025!$AA$3:$AA$1315,DataRegularSeason20242025!$B$3:$B$1315, "&lt;=" &amp; $A148, DataRegularSeason20242025!$D$3:$D$1315, AE$1)+SUMIFS(DataRegularSeason20242025!$AB$3:$AB$1315,DataRegularSeason20242025!$B$3:$B$1315, "&lt;=" &amp; $A148, DataRegularSeason20242025!$E$3:$E$1315, AE$1)</f>
        <v>20</v>
      </c>
      <c r="AF148" s="2">
        <f>SUMIFS(DataRegularSeason20242025!$AA$3:$AA$1315,DataRegularSeason20242025!$B$3:$B$1315, "&lt;=" &amp; $A148, DataRegularSeason20242025!$D$3:$D$1315, AF$1)+SUMIFS(DataRegularSeason20242025!$AB$3:$AB$1315,DataRegularSeason20242025!$B$3:$B$1315, "&lt;=" &amp; $A148, DataRegularSeason20242025!$E$3:$E$1315, AF$1)</f>
        <v>28</v>
      </c>
      <c r="AG148" s="2">
        <f>SUMIFS(DataRegularSeason20242025!$AA$3:$AA$1315,DataRegularSeason20242025!$B$3:$B$1315, "&lt;=" &amp; $A148, DataRegularSeason20242025!$D$3:$D$1315, AG$1)+SUMIFS(DataRegularSeason20242025!$AB$3:$AB$1315,DataRegularSeason20242025!$B$3:$B$1315, "&lt;=" &amp; $A148, DataRegularSeason20242025!$E$3:$E$1315, AG$1)</f>
        <v>20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16</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16</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15</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23</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22</v>
      </c>
      <c r="R149" s="2">
        <f>SUMIFS(DataRegularSeason20242025!$AA$3:$AA$1315,DataRegularSeason20242025!$B$3:$B$1315, "&lt;=" &amp; $A149, DataRegularSeason20242025!$D$3:$D$1315, R$1)+SUMIFS(DataRegularSeason20242025!$AB$3:$AB$1315,DataRegularSeason20242025!$B$3:$B$1315, "&lt;=" &amp; $A149, DataRegularSeason20242025!$E$3:$E$1315, R$1)</f>
        <v>12</v>
      </c>
      <c r="S149" s="2">
        <f>SUMIFS(DataRegularSeason20242025!$AA$3:$AA$1315,DataRegularSeason20242025!$B$3:$B$1315, "&lt;=" &amp; $A149, DataRegularSeason20242025!$D$3:$D$1315, S$1)+SUMIFS(DataRegularSeason20242025!$AB$3:$AB$1315,DataRegularSeason20242025!$B$3:$B$1315, "&lt;=" &amp; $A149, DataRegularSeason20242025!$E$3:$E$1315, S$1)</f>
        <v>15</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14</v>
      </c>
      <c r="V149" s="2">
        <f>SUMIFS(DataRegularSeason20242025!$AA$3:$AA$1315,DataRegularSeason20242025!$B$3:$B$1315, "&lt;=" &amp; $A149, DataRegularSeason20242025!$D$3:$D$1315, V$1)+SUMIFS(DataRegularSeason20242025!$AB$3:$AB$1315,DataRegularSeason20242025!$B$3:$B$1315, "&lt;=" &amp; $A149, DataRegularSeason20242025!$E$3:$E$1315, V$1)</f>
        <v>14</v>
      </c>
      <c r="W149" s="2">
        <f>SUMIFS(DataRegularSeason20242025!$AA$3:$AA$1315,DataRegularSeason20242025!$B$3:$B$1315, "&lt;=" &amp; $A149, DataRegularSeason20242025!$D$3:$D$1315, W$1)+SUMIFS(DataRegularSeason20242025!$AB$3:$AB$1315,DataRegularSeason20242025!$B$3:$B$1315, "&lt;=" &amp; $A149, DataRegularSeason20242025!$E$3:$E$1315, W$1)</f>
        <v>14</v>
      </c>
      <c r="X149" s="2">
        <f>SUMIFS(DataRegularSeason20242025!$AA$3:$AA$1315,DataRegularSeason20242025!$B$3:$B$1315, "&lt;=" &amp; $A149, DataRegularSeason20242025!$D$3:$D$1315, X$1)+SUMIFS(DataRegularSeason20242025!$AB$3:$AB$1315,DataRegularSeason20242025!$B$3:$B$1315, "&lt;=" &amp; $A149, DataRegularSeason20242025!$E$3:$E$1315, X$1)</f>
        <v>13</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20</v>
      </c>
      <c r="AC149" s="2">
        <f>SUMIFS(DataRegularSeason20242025!$AA$3:$AA$1315,DataRegularSeason20242025!$B$3:$B$1315, "&lt;=" &amp; $A149, DataRegularSeason20242025!$D$3:$D$1315, AC$1)+SUMIFS(DataRegularSeason20242025!$AB$3:$AB$1315,DataRegularSeason20242025!$B$3:$B$1315, "&lt;=" &amp; $A149, DataRegularSeason20242025!$E$3:$E$1315, AC$1)</f>
        <v>15</v>
      </c>
      <c r="AD149" s="2">
        <f>SUMIFS(DataRegularSeason20242025!$AA$3:$AA$1315,DataRegularSeason20242025!$B$3:$B$1315, "&lt;=" &amp; $A149, DataRegularSeason20242025!$D$3:$D$1315, AD$1)+SUMIFS(DataRegularSeason20242025!$AB$3:$AB$1315,DataRegularSeason20242025!$B$3:$B$1315, "&lt;=" &amp; $A149, DataRegularSeason20242025!$E$3:$E$1315, AD$1)</f>
        <v>17</v>
      </c>
      <c r="AE149" s="2">
        <f>SUMIFS(DataRegularSeason20242025!$AA$3:$AA$1315,DataRegularSeason20242025!$B$3:$B$1315, "&lt;=" &amp; $A149, DataRegularSeason20242025!$D$3:$D$1315, AE$1)+SUMIFS(DataRegularSeason20242025!$AB$3:$AB$1315,DataRegularSeason20242025!$B$3:$B$1315, "&lt;=" &amp; $A149, DataRegularSeason20242025!$E$3:$E$1315, AE$1)</f>
        <v>20</v>
      </c>
      <c r="AF149" s="2">
        <f>SUMIFS(DataRegularSeason20242025!$AA$3:$AA$1315,DataRegularSeason20242025!$B$3:$B$1315, "&lt;=" &amp; $A149, DataRegularSeason20242025!$D$3:$D$1315, AF$1)+SUMIFS(DataRegularSeason20242025!$AB$3:$AB$1315,DataRegularSeason20242025!$B$3:$B$1315, "&lt;=" &amp; $A149, DataRegularSeason20242025!$E$3:$E$1315, AF$1)</f>
        <v>28</v>
      </c>
      <c r="AG149" s="2">
        <f>SUMIFS(DataRegularSeason20242025!$AA$3:$AA$1315,DataRegularSeason20242025!$B$3:$B$1315, "&lt;=" &amp; $A149, DataRegularSeason20242025!$D$3:$D$1315, AG$1)+SUMIFS(DataRegularSeason20242025!$AB$3:$AB$1315,DataRegularSeason20242025!$B$3:$B$1315, "&lt;=" &amp; $A149, DataRegularSeason20242025!$E$3:$E$1315, AG$1)</f>
        <v>20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16</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16</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15</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23</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22</v>
      </c>
      <c r="R150" s="2">
        <f>SUMIFS(DataRegularSeason20242025!$AA$3:$AA$1315,DataRegularSeason20242025!$B$3:$B$1315, "&lt;=" &amp; $A150, DataRegularSeason20242025!$D$3:$D$1315, R$1)+SUMIFS(DataRegularSeason20242025!$AB$3:$AB$1315,DataRegularSeason20242025!$B$3:$B$1315, "&lt;=" &amp; $A150, DataRegularSeason20242025!$E$3:$E$1315, R$1)</f>
        <v>12</v>
      </c>
      <c r="S150" s="2">
        <f>SUMIFS(DataRegularSeason20242025!$AA$3:$AA$1315,DataRegularSeason20242025!$B$3:$B$1315, "&lt;=" &amp; $A150, DataRegularSeason20242025!$D$3:$D$1315, S$1)+SUMIFS(DataRegularSeason20242025!$AB$3:$AB$1315,DataRegularSeason20242025!$B$3:$B$1315, "&lt;=" &amp; $A150, DataRegularSeason20242025!$E$3:$E$1315, S$1)</f>
        <v>15</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14</v>
      </c>
      <c r="V150" s="2">
        <f>SUMIFS(DataRegularSeason20242025!$AA$3:$AA$1315,DataRegularSeason20242025!$B$3:$B$1315, "&lt;=" &amp; $A150, DataRegularSeason20242025!$D$3:$D$1315, V$1)+SUMIFS(DataRegularSeason20242025!$AB$3:$AB$1315,DataRegularSeason20242025!$B$3:$B$1315, "&lt;=" &amp; $A150, DataRegularSeason20242025!$E$3:$E$1315, V$1)</f>
        <v>14</v>
      </c>
      <c r="W150" s="2">
        <f>SUMIFS(DataRegularSeason20242025!$AA$3:$AA$1315,DataRegularSeason20242025!$B$3:$B$1315, "&lt;=" &amp; $A150, DataRegularSeason20242025!$D$3:$D$1315, W$1)+SUMIFS(DataRegularSeason20242025!$AB$3:$AB$1315,DataRegularSeason20242025!$B$3:$B$1315, "&lt;=" &amp; $A150, DataRegularSeason20242025!$E$3:$E$1315, W$1)</f>
        <v>14</v>
      </c>
      <c r="X150" s="2">
        <f>SUMIFS(DataRegularSeason20242025!$AA$3:$AA$1315,DataRegularSeason20242025!$B$3:$B$1315, "&lt;=" &amp; $A150, DataRegularSeason20242025!$D$3:$D$1315, X$1)+SUMIFS(DataRegularSeason20242025!$AB$3:$AB$1315,DataRegularSeason20242025!$B$3:$B$1315, "&lt;=" &amp; $A150, DataRegularSeason20242025!$E$3:$E$1315, X$1)</f>
        <v>13</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20</v>
      </c>
      <c r="AC150" s="2">
        <f>SUMIFS(DataRegularSeason20242025!$AA$3:$AA$1315,DataRegularSeason20242025!$B$3:$B$1315, "&lt;=" &amp; $A150, DataRegularSeason20242025!$D$3:$D$1315, AC$1)+SUMIFS(DataRegularSeason20242025!$AB$3:$AB$1315,DataRegularSeason20242025!$B$3:$B$1315, "&lt;=" &amp; $A150, DataRegularSeason20242025!$E$3:$E$1315, AC$1)</f>
        <v>15</v>
      </c>
      <c r="AD150" s="2">
        <f>SUMIFS(DataRegularSeason20242025!$AA$3:$AA$1315,DataRegularSeason20242025!$B$3:$B$1315, "&lt;=" &amp; $A150, DataRegularSeason20242025!$D$3:$D$1315, AD$1)+SUMIFS(DataRegularSeason20242025!$AB$3:$AB$1315,DataRegularSeason20242025!$B$3:$B$1315, "&lt;=" &amp; $A150, DataRegularSeason20242025!$E$3:$E$1315, AD$1)</f>
        <v>17</v>
      </c>
      <c r="AE150" s="2">
        <f>SUMIFS(DataRegularSeason20242025!$AA$3:$AA$1315,DataRegularSeason20242025!$B$3:$B$1315, "&lt;=" &amp; $A150, DataRegularSeason20242025!$D$3:$D$1315, AE$1)+SUMIFS(DataRegularSeason20242025!$AB$3:$AB$1315,DataRegularSeason20242025!$B$3:$B$1315, "&lt;=" &amp; $A150, DataRegularSeason20242025!$E$3:$E$1315, AE$1)</f>
        <v>20</v>
      </c>
      <c r="AF150" s="2">
        <f>SUMIFS(DataRegularSeason20242025!$AA$3:$AA$1315,DataRegularSeason20242025!$B$3:$B$1315, "&lt;=" &amp; $A150, DataRegularSeason20242025!$D$3:$D$1315, AF$1)+SUMIFS(DataRegularSeason20242025!$AB$3:$AB$1315,DataRegularSeason20242025!$B$3:$B$1315, "&lt;=" &amp; $A150, DataRegularSeason20242025!$E$3:$E$1315, AF$1)</f>
        <v>28</v>
      </c>
      <c r="AG150" s="2">
        <f>SUMIFS(DataRegularSeason20242025!$AA$3:$AA$1315,DataRegularSeason20242025!$B$3:$B$1315, "&lt;=" &amp; $A150, DataRegularSeason20242025!$D$3:$D$1315, AG$1)+SUMIFS(DataRegularSeason20242025!$AB$3:$AB$1315,DataRegularSeason20242025!$B$3:$B$1315, "&lt;=" &amp; $A150, DataRegularSeason20242025!$E$3:$E$1315, AG$1)</f>
        <v>20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16</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16</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15</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23</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22</v>
      </c>
      <c r="R151" s="2">
        <f>SUMIFS(DataRegularSeason20242025!$AA$3:$AA$1315,DataRegularSeason20242025!$B$3:$B$1315, "&lt;=" &amp; $A151, DataRegularSeason20242025!$D$3:$D$1315, R$1)+SUMIFS(DataRegularSeason20242025!$AB$3:$AB$1315,DataRegularSeason20242025!$B$3:$B$1315, "&lt;=" &amp; $A151, DataRegularSeason20242025!$E$3:$E$1315, R$1)</f>
        <v>12</v>
      </c>
      <c r="S151" s="2">
        <f>SUMIFS(DataRegularSeason20242025!$AA$3:$AA$1315,DataRegularSeason20242025!$B$3:$B$1315, "&lt;=" &amp; $A151, DataRegularSeason20242025!$D$3:$D$1315, S$1)+SUMIFS(DataRegularSeason20242025!$AB$3:$AB$1315,DataRegularSeason20242025!$B$3:$B$1315, "&lt;=" &amp; $A151, DataRegularSeason20242025!$E$3:$E$1315, S$1)</f>
        <v>15</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14</v>
      </c>
      <c r="V151" s="2">
        <f>SUMIFS(DataRegularSeason20242025!$AA$3:$AA$1315,DataRegularSeason20242025!$B$3:$B$1315, "&lt;=" &amp; $A151, DataRegularSeason20242025!$D$3:$D$1315, V$1)+SUMIFS(DataRegularSeason20242025!$AB$3:$AB$1315,DataRegularSeason20242025!$B$3:$B$1315, "&lt;=" &amp; $A151, DataRegularSeason20242025!$E$3:$E$1315, V$1)</f>
        <v>14</v>
      </c>
      <c r="W151" s="2">
        <f>SUMIFS(DataRegularSeason20242025!$AA$3:$AA$1315,DataRegularSeason20242025!$B$3:$B$1315, "&lt;=" &amp; $A151, DataRegularSeason20242025!$D$3:$D$1315, W$1)+SUMIFS(DataRegularSeason20242025!$AB$3:$AB$1315,DataRegularSeason20242025!$B$3:$B$1315, "&lt;=" &amp; $A151, DataRegularSeason20242025!$E$3:$E$1315, W$1)</f>
        <v>14</v>
      </c>
      <c r="X151" s="2">
        <f>SUMIFS(DataRegularSeason20242025!$AA$3:$AA$1315,DataRegularSeason20242025!$B$3:$B$1315, "&lt;=" &amp; $A151, DataRegularSeason20242025!$D$3:$D$1315, X$1)+SUMIFS(DataRegularSeason20242025!$AB$3:$AB$1315,DataRegularSeason20242025!$B$3:$B$1315, "&lt;=" &amp; $A151, DataRegularSeason20242025!$E$3:$E$1315, X$1)</f>
        <v>13</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20</v>
      </c>
      <c r="AC151" s="2">
        <f>SUMIFS(DataRegularSeason20242025!$AA$3:$AA$1315,DataRegularSeason20242025!$B$3:$B$1315, "&lt;=" &amp; $A151, DataRegularSeason20242025!$D$3:$D$1315, AC$1)+SUMIFS(DataRegularSeason20242025!$AB$3:$AB$1315,DataRegularSeason20242025!$B$3:$B$1315, "&lt;=" &amp; $A151, DataRegularSeason20242025!$E$3:$E$1315, AC$1)</f>
        <v>15</v>
      </c>
      <c r="AD151" s="2">
        <f>SUMIFS(DataRegularSeason20242025!$AA$3:$AA$1315,DataRegularSeason20242025!$B$3:$B$1315, "&lt;=" &amp; $A151, DataRegularSeason20242025!$D$3:$D$1315, AD$1)+SUMIFS(DataRegularSeason20242025!$AB$3:$AB$1315,DataRegularSeason20242025!$B$3:$B$1315, "&lt;=" &amp; $A151, DataRegularSeason20242025!$E$3:$E$1315, AD$1)</f>
        <v>17</v>
      </c>
      <c r="AE151" s="2">
        <f>SUMIFS(DataRegularSeason20242025!$AA$3:$AA$1315,DataRegularSeason20242025!$B$3:$B$1315, "&lt;=" &amp; $A151, DataRegularSeason20242025!$D$3:$D$1315, AE$1)+SUMIFS(DataRegularSeason20242025!$AB$3:$AB$1315,DataRegularSeason20242025!$B$3:$B$1315, "&lt;=" &amp; $A151, DataRegularSeason20242025!$E$3:$E$1315, AE$1)</f>
        <v>20</v>
      </c>
      <c r="AF151" s="2">
        <f>SUMIFS(DataRegularSeason20242025!$AA$3:$AA$1315,DataRegularSeason20242025!$B$3:$B$1315, "&lt;=" &amp; $A151, DataRegularSeason20242025!$D$3:$D$1315, AF$1)+SUMIFS(DataRegularSeason20242025!$AB$3:$AB$1315,DataRegularSeason20242025!$B$3:$B$1315, "&lt;=" &amp; $A151, DataRegularSeason20242025!$E$3:$E$1315, AF$1)</f>
        <v>28</v>
      </c>
      <c r="AG151" s="2">
        <f>SUMIFS(DataRegularSeason20242025!$AA$3:$AA$1315,DataRegularSeason20242025!$B$3:$B$1315, "&lt;=" &amp; $A151, DataRegularSeason20242025!$D$3:$D$1315, AG$1)+SUMIFS(DataRegularSeason20242025!$AB$3:$AB$1315,DataRegularSeason20242025!$B$3:$B$1315, "&lt;=" &amp; $A151, DataRegularSeason20242025!$E$3:$E$1315, AG$1)</f>
        <v>20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16</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16</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15</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23</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22</v>
      </c>
      <c r="R152" s="2">
        <f>SUMIFS(DataRegularSeason20242025!$AA$3:$AA$1315,DataRegularSeason20242025!$B$3:$B$1315, "&lt;=" &amp; $A152, DataRegularSeason20242025!$D$3:$D$1315, R$1)+SUMIFS(DataRegularSeason20242025!$AB$3:$AB$1315,DataRegularSeason20242025!$B$3:$B$1315, "&lt;=" &amp; $A152, DataRegularSeason20242025!$E$3:$E$1315, R$1)</f>
        <v>12</v>
      </c>
      <c r="S152" s="2">
        <f>SUMIFS(DataRegularSeason20242025!$AA$3:$AA$1315,DataRegularSeason20242025!$B$3:$B$1315, "&lt;=" &amp; $A152, DataRegularSeason20242025!$D$3:$D$1315, S$1)+SUMIFS(DataRegularSeason20242025!$AB$3:$AB$1315,DataRegularSeason20242025!$B$3:$B$1315, "&lt;=" &amp; $A152, DataRegularSeason20242025!$E$3:$E$1315, S$1)</f>
        <v>15</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14</v>
      </c>
      <c r="V152" s="2">
        <f>SUMIFS(DataRegularSeason20242025!$AA$3:$AA$1315,DataRegularSeason20242025!$B$3:$B$1315, "&lt;=" &amp; $A152, DataRegularSeason20242025!$D$3:$D$1315, V$1)+SUMIFS(DataRegularSeason20242025!$AB$3:$AB$1315,DataRegularSeason20242025!$B$3:$B$1315, "&lt;=" &amp; $A152, DataRegularSeason20242025!$E$3:$E$1315, V$1)</f>
        <v>14</v>
      </c>
      <c r="W152" s="2">
        <f>SUMIFS(DataRegularSeason20242025!$AA$3:$AA$1315,DataRegularSeason20242025!$B$3:$B$1315, "&lt;=" &amp; $A152, DataRegularSeason20242025!$D$3:$D$1315, W$1)+SUMIFS(DataRegularSeason20242025!$AB$3:$AB$1315,DataRegularSeason20242025!$B$3:$B$1315, "&lt;=" &amp; $A152, DataRegularSeason20242025!$E$3:$E$1315, W$1)</f>
        <v>14</v>
      </c>
      <c r="X152" s="2">
        <f>SUMIFS(DataRegularSeason20242025!$AA$3:$AA$1315,DataRegularSeason20242025!$B$3:$B$1315, "&lt;=" &amp; $A152, DataRegularSeason20242025!$D$3:$D$1315, X$1)+SUMIFS(DataRegularSeason20242025!$AB$3:$AB$1315,DataRegularSeason20242025!$B$3:$B$1315, "&lt;=" &amp; $A152, DataRegularSeason20242025!$E$3:$E$1315, X$1)</f>
        <v>13</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20</v>
      </c>
      <c r="AC152" s="2">
        <f>SUMIFS(DataRegularSeason20242025!$AA$3:$AA$1315,DataRegularSeason20242025!$B$3:$B$1315, "&lt;=" &amp; $A152, DataRegularSeason20242025!$D$3:$D$1315, AC$1)+SUMIFS(DataRegularSeason20242025!$AB$3:$AB$1315,DataRegularSeason20242025!$B$3:$B$1315, "&lt;=" &amp; $A152, DataRegularSeason20242025!$E$3:$E$1315, AC$1)</f>
        <v>15</v>
      </c>
      <c r="AD152" s="2">
        <f>SUMIFS(DataRegularSeason20242025!$AA$3:$AA$1315,DataRegularSeason20242025!$B$3:$B$1315, "&lt;=" &amp; $A152, DataRegularSeason20242025!$D$3:$D$1315, AD$1)+SUMIFS(DataRegularSeason20242025!$AB$3:$AB$1315,DataRegularSeason20242025!$B$3:$B$1315, "&lt;=" &amp; $A152, DataRegularSeason20242025!$E$3:$E$1315, AD$1)</f>
        <v>17</v>
      </c>
      <c r="AE152" s="2">
        <f>SUMIFS(DataRegularSeason20242025!$AA$3:$AA$1315,DataRegularSeason20242025!$B$3:$B$1315, "&lt;=" &amp; $A152, DataRegularSeason20242025!$D$3:$D$1315, AE$1)+SUMIFS(DataRegularSeason20242025!$AB$3:$AB$1315,DataRegularSeason20242025!$B$3:$B$1315, "&lt;=" &amp; $A152, DataRegularSeason20242025!$E$3:$E$1315, AE$1)</f>
        <v>20</v>
      </c>
      <c r="AF152" s="2">
        <f>SUMIFS(DataRegularSeason20242025!$AA$3:$AA$1315,DataRegularSeason20242025!$B$3:$B$1315, "&lt;=" &amp; $A152, DataRegularSeason20242025!$D$3:$D$1315, AF$1)+SUMIFS(DataRegularSeason20242025!$AB$3:$AB$1315,DataRegularSeason20242025!$B$3:$B$1315, "&lt;=" &amp; $A152, DataRegularSeason20242025!$E$3:$E$1315, AF$1)</f>
        <v>28</v>
      </c>
      <c r="AG152" s="2">
        <f>SUMIFS(DataRegularSeason20242025!$AA$3:$AA$1315,DataRegularSeason20242025!$B$3:$B$1315, "&lt;=" &amp; $A152, DataRegularSeason20242025!$D$3:$D$1315, AG$1)+SUMIFS(DataRegularSeason20242025!$AB$3:$AB$1315,DataRegularSeason20242025!$B$3:$B$1315, "&lt;=" &amp; $A152, DataRegularSeason20242025!$E$3:$E$1315, AG$1)</f>
        <v>20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16</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16</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15</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23</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22</v>
      </c>
      <c r="R153" s="2">
        <f>SUMIFS(DataRegularSeason20242025!$AA$3:$AA$1315,DataRegularSeason20242025!$B$3:$B$1315, "&lt;=" &amp; $A153, DataRegularSeason20242025!$D$3:$D$1315, R$1)+SUMIFS(DataRegularSeason20242025!$AB$3:$AB$1315,DataRegularSeason20242025!$B$3:$B$1315, "&lt;=" &amp; $A153, DataRegularSeason20242025!$E$3:$E$1315, R$1)</f>
        <v>12</v>
      </c>
      <c r="S153" s="2">
        <f>SUMIFS(DataRegularSeason20242025!$AA$3:$AA$1315,DataRegularSeason20242025!$B$3:$B$1315, "&lt;=" &amp; $A153, DataRegularSeason20242025!$D$3:$D$1315, S$1)+SUMIFS(DataRegularSeason20242025!$AB$3:$AB$1315,DataRegularSeason20242025!$B$3:$B$1315, "&lt;=" &amp; $A153, DataRegularSeason20242025!$E$3:$E$1315, S$1)</f>
        <v>15</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14</v>
      </c>
      <c r="V153" s="2">
        <f>SUMIFS(DataRegularSeason20242025!$AA$3:$AA$1315,DataRegularSeason20242025!$B$3:$B$1315, "&lt;=" &amp; $A153, DataRegularSeason20242025!$D$3:$D$1315, V$1)+SUMIFS(DataRegularSeason20242025!$AB$3:$AB$1315,DataRegularSeason20242025!$B$3:$B$1315, "&lt;=" &amp; $A153, DataRegularSeason20242025!$E$3:$E$1315, V$1)</f>
        <v>14</v>
      </c>
      <c r="W153" s="2">
        <f>SUMIFS(DataRegularSeason20242025!$AA$3:$AA$1315,DataRegularSeason20242025!$B$3:$B$1315, "&lt;=" &amp; $A153, DataRegularSeason20242025!$D$3:$D$1315, W$1)+SUMIFS(DataRegularSeason20242025!$AB$3:$AB$1315,DataRegularSeason20242025!$B$3:$B$1315, "&lt;=" &amp; $A153, DataRegularSeason20242025!$E$3:$E$1315, W$1)</f>
        <v>14</v>
      </c>
      <c r="X153" s="2">
        <f>SUMIFS(DataRegularSeason20242025!$AA$3:$AA$1315,DataRegularSeason20242025!$B$3:$B$1315, "&lt;=" &amp; $A153, DataRegularSeason20242025!$D$3:$D$1315, X$1)+SUMIFS(DataRegularSeason20242025!$AB$3:$AB$1315,DataRegularSeason20242025!$B$3:$B$1315, "&lt;=" &amp; $A153, DataRegularSeason20242025!$E$3:$E$1315, X$1)</f>
        <v>13</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20</v>
      </c>
      <c r="AC153" s="2">
        <f>SUMIFS(DataRegularSeason20242025!$AA$3:$AA$1315,DataRegularSeason20242025!$B$3:$B$1315, "&lt;=" &amp; $A153, DataRegularSeason20242025!$D$3:$D$1315, AC$1)+SUMIFS(DataRegularSeason20242025!$AB$3:$AB$1315,DataRegularSeason20242025!$B$3:$B$1315, "&lt;=" &amp; $A153, DataRegularSeason20242025!$E$3:$E$1315, AC$1)</f>
        <v>15</v>
      </c>
      <c r="AD153" s="2">
        <f>SUMIFS(DataRegularSeason20242025!$AA$3:$AA$1315,DataRegularSeason20242025!$B$3:$B$1315, "&lt;=" &amp; $A153, DataRegularSeason20242025!$D$3:$D$1315, AD$1)+SUMIFS(DataRegularSeason20242025!$AB$3:$AB$1315,DataRegularSeason20242025!$B$3:$B$1315, "&lt;=" &amp; $A153, DataRegularSeason20242025!$E$3:$E$1315, AD$1)</f>
        <v>17</v>
      </c>
      <c r="AE153" s="2">
        <f>SUMIFS(DataRegularSeason20242025!$AA$3:$AA$1315,DataRegularSeason20242025!$B$3:$B$1315, "&lt;=" &amp; $A153, DataRegularSeason20242025!$D$3:$D$1315, AE$1)+SUMIFS(DataRegularSeason20242025!$AB$3:$AB$1315,DataRegularSeason20242025!$B$3:$B$1315, "&lt;=" &amp; $A153, DataRegularSeason20242025!$E$3:$E$1315, AE$1)</f>
        <v>20</v>
      </c>
      <c r="AF153" s="2">
        <f>SUMIFS(DataRegularSeason20242025!$AA$3:$AA$1315,DataRegularSeason20242025!$B$3:$B$1315, "&lt;=" &amp; $A153, DataRegularSeason20242025!$D$3:$D$1315, AF$1)+SUMIFS(DataRegularSeason20242025!$AB$3:$AB$1315,DataRegularSeason20242025!$B$3:$B$1315, "&lt;=" &amp; $A153, DataRegularSeason20242025!$E$3:$E$1315, AF$1)</f>
        <v>28</v>
      </c>
      <c r="AG153" s="2">
        <f>SUMIFS(DataRegularSeason20242025!$AA$3:$AA$1315,DataRegularSeason20242025!$B$3:$B$1315, "&lt;=" &amp; $A153, DataRegularSeason20242025!$D$3:$D$1315, AG$1)+SUMIFS(DataRegularSeason20242025!$AB$3:$AB$1315,DataRegularSeason20242025!$B$3:$B$1315, "&lt;=" &amp; $A153, DataRegularSeason20242025!$E$3:$E$1315, AG$1)</f>
        <v>20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16</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16</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15</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23</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22</v>
      </c>
      <c r="R154" s="2">
        <f>SUMIFS(DataRegularSeason20242025!$AA$3:$AA$1315,DataRegularSeason20242025!$B$3:$B$1315, "&lt;=" &amp; $A154, DataRegularSeason20242025!$D$3:$D$1315, R$1)+SUMIFS(DataRegularSeason20242025!$AB$3:$AB$1315,DataRegularSeason20242025!$B$3:$B$1315, "&lt;=" &amp; $A154, DataRegularSeason20242025!$E$3:$E$1315, R$1)</f>
        <v>12</v>
      </c>
      <c r="S154" s="2">
        <f>SUMIFS(DataRegularSeason20242025!$AA$3:$AA$1315,DataRegularSeason20242025!$B$3:$B$1315, "&lt;=" &amp; $A154, DataRegularSeason20242025!$D$3:$D$1315, S$1)+SUMIFS(DataRegularSeason20242025!$AB$3:$AB$1315,DataRegularSeason20242025!$B$3:$B$1315, "&lt;=" &amp; $A154, DataRegularSeason20242025!$E$3:$E$1315, S$1)</f>
        <v>15</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14</v>
      </c>
      <c r="V154" s="2">
        <f>SUMIFS(DataRegularSeason20242025!$AA$3:$AA$1315,DataRegularSeason20242025!$B$3:$B$1315, "&lt;=" &amp; $A154, DataRegularSeason20242025!$D$3:$D$1315, V$1)+SUMIFS(DataRegularSeason20242025!$AB$3:$AB$1315,DataRegularSeason20242025!$B$3:$B$1315, "&lt;=" &amp; $A154, DataRegularSeason20242025!$E$3:$E$1315, V$1)</f>
        <v>14</v>
      </c>
      <c r="W154" s="2">
        <f>SUMIFS(DataRegularSeason20242025!$AA$3:$AA$1315,DataRegularSeason20242025!$B$3:$B$1315, "&lt;=" &amp; $A154, DataRegularSeason20242025!$D$3:$D$1315, W$1)+SUMIFS(DataRegularSeason20242025!$AB$3:$AB$1315,DataRegularSeason20242025!$B$3:$B$1315, "&lt;=" &amp; $A154, DataRegularSeason20242025!$E$3:$E$1315, W$1)</f>
        <v>14</v>
      </c>
      <c r="X154" s="2">
        <f>SUMIFS(DataRegularSeason20242025!$AA$3:$AA$1315,DataRegularSeason20242025!$B$3:$B$1315, "&lt;=" &amp; $A154, DataRegularSeason20242025!$D$3:$D$1315, X$1)+SUMIFS(DataRegularSeason20242025!$AB$3:$AB$1315,DataRegularSeason20242025!$B$3:$B$1315, "&lt;=" &amp; $A154, DataRegularSeason20242025!$E$3:$E$1315, X$1)</f>
        <v>13</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20</v>
      </c>
      <c r="AC154" s="2">
        <f>SUMIFS(DataRegularSeason20242025!$AA$3:$AA$1315,DataRegularSeason20242025!$B$3:$B$1315, "&lt;=" &amp; $A154, DataRegularSeason20242025!$D$3:$D$1315, AC$1)+SUMIFS(DataRegularSeason20242025!$AB$3:$AB$1315,DataRegularSeason20242025!$B$3:$B$1315, "&lt;=" &amp; $A154, DataRegularSeason20242025!$E$3:$E$1315, AC$1)</f>
        <v>15</v>
      </c>
      <c r="AD154" s="2">
        <f>SUMIFS(DataRegularSeason20242025!$AA$3:$AA$1315,DataRegularSeason20242025!$B$3:$B$1315, "&lt;=" &amp; $A154, DataRegularSeason20242025!$D$3:$D$1315, AD$1)+SUMIFS(DataRegularSeason20242025!$AB$3:$AB$1315,DataRegularSeason20242025!$B$3:$B$1315, "&lt;=" &amp; $A154, DataRegularSeason20242025!$E$3:$E$1315, AD$1)</f>
        <v>17</v>
      </c>
      <c r="AE154" s="2">
        <f>SUMIFS(DataRegularSeason20242025!$AA$3:$AA$1315,DataRegularSeason20242025!$B$3:$B$1315, "&lt;=" &amp; $A154, DataRegularSeason20242025!$D$3:$D$1315, AE$1)+SUMIFS(DataRegularSeason20242025!$AB$3:$AB$1315,DataRegularSeason20242025!$B$3:$B$1315, "&lt;=" &amp; $A154, DataRegularSeason20242025!$E$3:$E$1315, AE$1)</f>
        <v>20</v>
      </c>
      <c r="AF154" s="2">
        <f>SUMIFS(DataRegularSeason20242025!$AA$3:$AA$1315,DataRegularSeason20242025!$B$3:$B$1315, "&lt;=" &amp; $A154, DataRegularSeason20242025!$D$3:$D$1315, AF$1)+SUMIFS(DataRegularSeason20242025!$AB$3:$AB$1315,DataRegularSeason20242025!$B$3:$B$1315, "&lt;=" &amp; $A154, DataRegularSeason20242025!$E$3:$E$1315, AF$1)</f>
        <v>28</v>
      </c>
      <c r="AG154" s="2">
        <f>SUMIFS(DataRegularSeason20242025!$AA$3:$AA$1315,DataRegularSeason20242025!$B$3:$B$1315, "&lt;=" &amp; $A154, DataRegularSeason20242025!$D$3:$D$1315, AG$1)+SUMIFS(DataRegularSeason20242025!$AB$3:$AB$1315,DataRegularSeason20242025!$B$3:$B$1315, "&lt;=" &amp; $A154, DataRegularSeason20242025!$E$3:$E$1315, AG$1)</f>
        <v>20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16</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16</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15</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23</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22</v>
      </c>
      <c r="R155" s="2">
        <f>SUMIFS(DataRegularSeason20242025!$AA$3:$AA$1315,DataRegularSeason20242025!$B$3:$B$1315, "&lt;=" &amp; $A155, DataRegularSeason20242025!$D$3:$D$1315, R$1)+SUMIFS(DataRegularSeason20242025!$AB$3:$AB$1315,DataRegularSeason20242025!$B$3:$B$1315, "&lt;=" &amp; $A155, DataRegularSeason20242025!$E$3:$E$1315, R$1)</f>
        <v>12</v>
      </c>
      <c r="S155" s="2">
        <f>SUMIFS(DataRegularSeason20242025!$AA$3:$AA$1315,DataRegularSeason20242025!$B$3:$B$1315, "&lt;=" &amp; $A155, DataRegularSeason20242025!$D$3:$D$1315, S$1)+SUMIFS(DataRegularSeason20242025!$AB$3:$AB$1315,DataRegularSeason20242025!$B$3:$B$1315, "&lt;=" &amp; $A155, DataRegularSeason20242025!$E$3:$E$1315, S$1)</f>
        <v>15</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14</v>
      </c>
      <c r="V155" s="2">
        <f>SUMIFS(DataRegularSeason20242025!$AA$3:$AA$1315,DataRegularSeason20242025!$B$3:$B$1315, "&lt;=" &amp; $A155, DataRegularSeason20242025!$D$3:$D$1315, V$1)+SUMIFS(DataRegularSeason20242025!$AB$3:$AB$1315,DataRegularSeason20242025!$B$3:$B$1315, "&lt;=" &amp; $A155, DataRegularSeason20242025!$E$3:$E$1315, V$1)</f>
        <v>14</v>
      </c>
      <c r="W155" s="2">
        <f>SUMIFS(DataRegularSeason20242025!$AA$3:$AA$1315,DataRegularSeason20242025!$B$3:$B$1315, "&lt;=" &amp; $A155, DataRegularSeason20242025!$D$3:$D$1315, W$1)+SUMIFS(DataRegularSeason20242025!$AB$3:$AB$1315,DataRegularSeason20242025!$B$3:$B$1315, "&lt;=" &amp; $A155, DataRegularSeason20242025!$E$3:$E$1315, W$1)</f>
        <v>14</v>
      </c>
      <c r="X155" s="2">
        <f>SUMIFS(DataRegularSeason20242025!$AA$3:$AA$1315,DataRegularSeason20242025!$B$3:$B$1315, "&lt;=" &amp; $A155, DataRegularSeason20242025!$D$3:$D$1315, X$1)+SUMIFS(DataRegularSeason20242025!$AB$3:$AB$1315,DataRegularSeason20242025!$B$3:$B$1315, "&lt;=" &amp; $A155, DataRegularSeason20242025!$E$3:$E$1315, X$1)</f>
        <v>13</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20</v>
      </c>
      <c r="AC155" s="2">
        <f>SUMIFS(DataRegularSeason20242025!$AA$3:$AA$1315,DataRegularSeason20242025!$B$3:$B$1315, "&lt;=" &amp; $A155, DataRegularSeason20242025!$D$3:$D$1315, AC$1)+SUMIFS(DataRegularSeason20242025!$AB$3:$AB$1315,DataRegularSeason20242025!$B$3:$B$1315, "&lt;=" &amp; $A155, DataRegularSeason20242025!$E$3:$E$1315, AC$1)</f>
        <v>15</v>
      </c>
      <c r="AD155" s="2">
        <f>SUMIFS(DataRegularSeason20242025!$AA$3:$AA$1315,DataRegularSeason20242025!$B$3:$B$1315, "&lt;=" &amp; $A155, DataRegularSeason20242025!$D$3:$D$1315, AD$1)+SUMIFS(DataRegularSeason20242025!$AB$3:$AB$1315,DataRegularSeason20242025!$B$3:$B$1315, "&lt;=" &amp; $A155, DataRegularSeason20242025!$E$3:$E$1315, AD$1)</f>
        <v>17</v>
      </c>
      <c r="AE155" s="2">
        <f>SUMIFS(DataRegularSeason20242025!$AA$3:$AA$1315,DataRegularSeason20242025!$B$3:$B$1315, "&lt;=" &amp; $A155, DataRegularSeason20242025!$D$3:$D$1315, AE$1)+SUMIFS(DataRegularSeason20242025!$AB$3:$AB$1315,DataRegularSeason20242025!$B$3:$B$1315, "&lt;=" &amp; $A155, DataRegularSeason20242025!$E$3:$E$1315, AE$1)</f>
        <v>20</v>
      </c>
      <c r="AF155" s="2">
        <f>SUMIFS(DataRegularSeason20242025!$AA$3:$AA$1315,DataRegularSeason20242025!$B$3:$B$1315, "&lt;=" &amp; $A155, DataRegularSeason20242025!$D$3:$D$1315, AF$1)+SUMIFS(DataRegularSeason20242025!$AB$3:$AB$1315,DataRegularSeason20242025!$B$3:$B$1315, "&lt;=" &amp; $A155, DataRegularSeason20242025!$E$3:$E$1315, AF$1)</f>
        <v>28</v>
      </c>
      <c r="AG155" s="2">
        <f>SUMIFS(DataRegularSeason20242025!$AA$3:$AA$1315,DataRegularSeason20242025!$B$3:$B$1315, "&lt;=" &amp; $A155, DataRegularSeason20242025!$D$3:$D$1315, AG$1)+SUMIFS(DataRegularSeason20242025!$AB$3:$AB$1315,DataRegularSeason20242025!$B$3:$B$1315, "&lt;=" &amp; $A155, DataRegularSeason20242025!$E$3:$E$1315, AG$1)</f>
        <v>20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16</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16</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15</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23</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22</v>
      </c>
      <c r="R156" s="2">
        <f>SUMIFS(DataRegularSeason20242025!$AA$3:$AA$1315,DataRegularSeason20242025!$B$3:$B$1315, "&lt;=" &amp; $A156, DataRegularSeason20242025!$D$3:$D$1315, R$1)+SUMIFS(DataRegularSeason20242025!$AB$3:$AB$1315,DataRegularSeason20242025!$B$3:$B$1315, "&lt;=" &amp; $A156, DataRegularSeason20242025!$E$3:$E$1315, R$1)</f>
        <v>12</v>
      </c>
      <c r="S156" s="2">
        <f>SUMIFS(DataRegularSeason20242025!$AA$3:$AA$1315,DataRegularSeason20242025!$B$3:$B$1315, "&lt;=" &amp; $A156, DataRegularSeason20242025!$D$3:$D$1315, S$1)+SUMIFS(DataRegularSeason20242025!$AB$3:$AB$1315,DataRegularSeason20242025!$B$3:$B$1315, "&lt;=" &amp; $A156, DataRegularSeason20242025!$E$3:$E$1315, S$1)</f>
        <v>15</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14</v>
      </c>
      <c r="V156" s="2">
        <f>SUMIFS(DataRegularSeason20242025!$AA$3:$AA$1315,DataRegularSeason20242025!$B$3:$B$1315, "&lt;=" &amp; $A156, DataRegularSeason20242025!$D$3:$D$1315, V$1)+SUMIFS(DataRegularSeason20242025!$AB$3:$AB$1315,DataRegularSeason20242025!$B$3:$B$1315, "&lt;=" &amp; $A156, DataRegularSeason20242025!$E$3:$E$1315, V$1)</f>
        <v>14</v>
      </c>
      <c r="W156" s="2">
        <f>SUMIFS(DataRegularSeason20242025!$AA$3:$AA$1315,DataRegularSeason20242025!$B$3:$B$1315, "&lt;=" &amp; $A156, DataRegularSeason20242025!$D$3:$D$1315, W$1)+SUMIFS(DataRegularSeason20242025!$AB$3:$AB$1315,DataRegularSeason20242025!$B$3:$B$1315, "&lt;=" &amp; $A156, DataRegularSeason20242025!$E$3:$E$1315, W$1)</f>
        <v>14</v>
      </c>
      <c r="X156" s="2">
        <f>SUMIFS(DataRegularSeason20242025!$AA$3:$AA$1315,DataRegularSeason20242025!$B$3:$B$1315, "&lt;=" &amp; $A156, DataRegularSeason20242025!$D$3:$D$1315, X$1)+SUMIFS(DataRegularSeason20242025!$AB$3:$AB$1315,DataRegularSeason20242025!$B$3:$B$1315, "&lt;=" &amp; $A156, DataRegularSeason20242025!$E$3:$E$1315, X$1)</f>
        <v>13</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20</v>
      </c>
      <c r="AC156" s="2">
        <f>SUMIFS(DataRegularSeason20242025!$AA$3:$AA$1315,DataRegularSeason20242025!$B$3:$B$1315, "&lt;=" &amp; $A156, DataRegularSeason20242025!$D$3:$D$1315, AC$1)+SUMIFS(DataRegularSeason20242025!$AB$3:$AB$1315,DataRegularSeason20242025!$B$3:$B$1315, "&lt;=" &amp; $A156, DataRegularSeason20242025!$E$3:$E$1315, AC$1)</f>
        <v>15</v>
      </c>
      <c r="AD156" s="2">
        <f>SUMIFS(DataRegularSeason20242025!$AA$3:$AA$1315,DataRegularSeason20242025!$B$3:$B$1315, "&lt;=" &amp; $A156, DataRegularSeason20242025!$D$3:$D$1315, AD$1)+SUMIFS(DataRegularSeason20242025!$AB$3:$AB$1315,DataRegularSeason20242025!$B$3:$B$1315, "&lt;=" &amp; $A156, DataRegularSeason20242025!$E$3:$E$1315, AD$1)</f>
        <v>17</v>
      </c>
      <c r="AE156" s="2">
        <f>SUMIFS(DataRegularSeason20242025!$AA$3:$AA$1315,DataRegularSeason20242025!$B$3:$B$1315, "&lt;=" &amp; $A156, DataRegularSeason20242025!$D$3:$D$1315, AE$1)+SUMIFS(DataRegularSeason20242025!$AB$3:$AB$1315,DataRegularSeason20242025!$B$3:$B$1315, "&lt;=" &amp; $A156, DataRegularSeason20242025!$E$3:$E$1315, AE$1)</f>
        <v>20</v>
      </c>
      <c r="AF156" s="2">
        <f>SUMIFS(DataRegularSeason20242025!$AA$3:$AA$1315,DataRegularSeason20242025!$B$3:$B$1315, "&lt;=" &amp; $A156, DataRegularSeason20242025!$D$3:$D$1315, AF$1)+SUMIFS(DataRegularSeason20242025!$AB$3:$AB$1315,DataRegularSeason20242025!$B$3:$B$1315, "&lt;=" &amp; $A156, DataRegularSeason20242025!$E$3:$E$1315, AF$1)</f>
        <v>28</v>
      </c>
      <c r="AG156" s="2">
        <f>SUMIFS(DataRegularSeason20242025!$AA$3:$AA$1315,DataRegularSeason20242025!$B$3:$B$1315, "&lt;=" &amp; $A156, DataRegularSeason20242025!$D$3:$D$1315, AG$1)+SUMIFS(DataRegularSeason20242025!$AB$3:$AB$1315,DataRegularSeason20242025!$B$3:$B$1315, "&lt;=" &amp; $A156, DataRegularSeason20242025!$E$3:$E$1315, AG$1)</f>
        <v>20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16</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16</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15</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23</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22</v>
      </c>
      <c r="R157" s="2">
        <f>SUMIFS(DataRegularSeason20242025!$AA$3:$AA$1315,DataRegularSeason20242025!$B$3:$B$1315, "&lt;=" &amp; $A157, DataRegularSeason20242025!$D$3:$D$1315, R$1)+SUMIFS(DataRegularSeason20242025!$AB$3:$AB$1315,DataRegularSeason20242025!$B$3:$B$1315, "&lt;=" &amp; $A157, DataRegularSeason20242025!$E$3:$E$1315, R$1)</f>
        <v>12</v>
      </c>
      <c r="S157" s="2">
        <f>SUMIFS(DataRegularSeason20242025!$AA$3:$AA$1315,DataRegularSeason20242025!$B$3:$B$1315, "&lt;=" &amp; $A157, DataRegularSeason20242025!$D$3:$D$1315, S$1)+SUMIFS(DataRegularSeason20242025!$AB$3:$AB$1315,DataRegularSeason20242025!$B$3:$B$1315, "&lt;=" &amp; $A157, DataRegularSeason20242025!$E$3:$E$1315, S$1)</f>
        <v>15</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14</v>
      </c>
      <c r="V157" s="2">
        <f>SUMIFS(DataRegularSeason20242025!$AA$3:$AA$1315,DataRegularSeason20242025!$B$3:$B$1315, "&lt;=" &amp; $A157, DataRegularSeason20242025!$D$3:$D$1315, V$1)+SUMIFS(DataRegularSeason20242025!$AB$3:$AB$1315,DataRegularSeason20242025!$B$3:$B$1315, "&lt;=" &amp; $A157, DataRegularSeason20242025!$E$3:$E$1315, V$1)</f>
        <v>14</v>
      </c>
      <c r="W157" s="2">
        <f>SUMIFS(DataRegularSeason20242025!$AA$3:$AA$1315,DataRegularSeason20242025!$B$3:$B$1315, "&lt;=" &amp; $A157, DataRegularSeason20242025!$D$3:$D$1315, W$1)+SUMIFS(DataRegularSeason20242025!$AB$3:$AB$1315,DataRegularSeason20242025!$B$3:$B$1315, "&lt;=" &amp; $A157, DataRegularSeason20242025!$E$3:$E$1315, W$1)</f>
        <v>14</v>
      </c>
      <c r="X157" s="2">
        <f>SUMIFS(DataRegularSeason20242025!$AA$3:$AA$1315,DataRegularSeason20242025!$B$3:$B$1315, "&lt;=" &amp; $A157, DataRegularSeason20242025!$D$3:$D$1315, X$1)+SUMIFS(DataRegularSeason20242025!$AB$3:$AB$1315,DataRegularSeason20242025!$B$3:$B$1315, "&lt;=" &amp; $A157, DataRegularSeason20242025!$E$3:$E$1315, X$1)</f>
        <v>13</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20</v>
      </c>
      <c r="AC157" s="2">
        <f>SUMIFS(DataRegularSeason20242025!$AA$3:$AA$1315,DataRegularSeason20242025!$B$3:$B$1315, "&lt;=" &amp; $A157, DataRegularSeason20242025!$D$3:$D$1315, AC$1)+SUMIFS(DataRegularSeason20242025!$AB$3:$AB$1315,DataRegularSeason20242025!$B$3:$B$1315, "&lt;=" &amp; $A157, DataRegularSeason20242025!$E$3:$E$1315, AC$1)</f>
        <v>15</v>
      </c>
      <c r="AD157" s="2">
        <f>SUMIFS(DataRegularSeason20242025!$AA$3:$AA$1315,DataRegularSeason20242025!$B$3:$B$1315, "&lt;=" &amp; $A157, DataRegularSeason20242025!$D$3:$D$1315, AD$1)+SUMIFS(DataRegularSeason20242025!$AB$3:$AB$1315,DataRegularSeason20242025!$B$3:$B$1315, "&lt;=" &amp; $A157, DataRegularSeason20242025!$E$3:$E$1315, AD$1)</f>
        <v>17</v>
      </c>
      <c r="AE157" s="2">
        <f>SUMIFS(DataRegularSeason20242025!$AA$3:$AA$1315,DataRegularSeason20242025!$B$3:$B$1315, "&lt;=" &amp; $A157, DataRegularSeason20242025!$D$3:$D$1315, AE$1)+SUMIFS(DataRegularSeason20242025!$AB$3:$AB$1315,DataRegularSeason20242025!$B$3:$B$1315, "&lt;=" &amp; $A157, DataRegularSeason20242025!$E$3:$E$1315, AE$1)</f>
        <v>20</v>
      </c>
      <c r="AF157" s="2">
        <f>SUMIFS(DataRegularSeason20242025!$AA$3:$AA$1315,DataRegularSeason20242025!$B$3:$B$1315, "&lt;=" &amp; $A157, DataRegularSeason20242025!$D$3:$D$1315, AF$1)+SUMIFS(DataRegularSeason20242025!$AB$3:$AB$1315,DataRegularSeason20242025!$B$3:$B$1315, "&lt;=" &amp; $A157, DataRegularSeason20242025!$E$3:$E$1315, AF$1)</f>
        <v>28</v>
      </c>
      <c r="AG157" s="2">
        <f>SUMIFS(DataRegularSeason20242025!$AA$3:$AA$1315,DataRegularSeason20242025!$B$3:$B$1315, "&lt;=" &amp; $A157, DataRegularSeason20242025!$D$3:$D$1315, AG$1)+SUMIFS(DataRegularSeason20242025!$AB$3:$AB$1315,DataRegularSeason20242025!$B$3:$B$1315, "&lt;=" &amp; $A157, DataRegularSeason20242025!$E$3:$E$1315, AG$1)</f>
        <v>20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16</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16</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15</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23</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22</v>
      </c>
      <c r="R158" s="2">
        <f>SUMIFS(DataRegularSeason20242025!$AA$3:$AA$1315,DataRegularSeason20242025!$B$3:$B$1315, "&lt;=" &amp; $A158, DataRegularSeason20242025!$D$3:$D$1315, R$1)+SUMIFS(DataRegularSeason20242025!$AB$3:$AB$1315,DataRegularSeason20242025!$B$3:$B$1315, "&lt;=" &amp; $A158, DataRegularSeason20242025!$E$3:$E$1315, R$1)</f>
        <v>12</v>
      </c>
      <c r="S158" s="2">
        <f>SUMIFS(DataRegularSeason20242025!$AA$3:$AA$1315,DataRegularSeason20242025!$B$3:$B$1315, "&lt;=" &amp; $A158, DataRegularSeason20242025!$D$3:$D$1315, S$1)+SUMIFS(DataRegularSeason20242025!$AB$3:$AB$1315,DataRegularSeason20242025!$B$3:$B$1315, "&lt;=" &amp; $A158, DataRegularSeason20242025!$E$3:$E$1315, S$1)</f>
        <v>15</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14</v>
      </c>
      <c r="V158" s="2">
        <f>SUMIFS(DataRegularSeason20242025!$AA$3:$AA$1315,DataRegularSeason20242025!$B$3:$B$1315, "&lt;=" &amp; $A158, DataRegularSeason20242025!$D$3:$D$1315, V$1)+SUMIFS(DataRegularSeason20242025!$AB$3:$AB$1315,DataRegularSeason20242025!$B$3:$B$1315, "&lt;=" &amp; $A158, DataRegularSeason20242025!$E$3:$E$1315, V$1)</f>
        <v>14</v>
      </c>
      <c r="W158" s="2">
        <f>SUMIFS(DataRegularSeason20242025!$AA$3:$AA$1315,DataRegularSeason20242025!$B$3:$B$1315, "&lt;=" &amp; $A158, DataRegularSeason20242025!$D$3:$D$1315, W$1)+SUMIFS(DataRegularSeason20242025!$AB$3:$AB$1315,DataRegularSeason20242025!$B$3:$B$1315, "&lt;=" &amp; $A158, DataRegularSeason20242025!$E$3:$E$1315, W$1)</f>
        <v>14</v>
      </c>
      <c r="X158" s="2">
        <f>SUMIFS(DataRegularSeason20242025!$AA$3:$AA$1315,DataRegularSeason20242025!$B$3:$B$1315, "&lt;=" &amp; $A158, DataRegularSeason20242025!$D$3:$D$1315, X$1)+SUMIFS(DataRegularSeason20242025!$AB$3:$AB$1315,DataRegularSeason20242025!$B$3:$B$1315, "&lt;=" &amp; $A158, DataRegularSeason20242025!$E$3:$E$1315, X$1)</f>
        <v>13</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20</v>
      </c>
      <c r="AC158" s="2">
        <f>SUMIFS(DataRegularSeason20242025!$AA$3:$AA$1315,DataRegularSeason20242025!$B$3:$B$1315, "&lt;=" &amp; $A158, DataRegularSeason20242025!$D$3:$D$1315, AC$1)+SUMIFS(DataRegularSeason20242025!$AB$3:$AB$1315,DataRegularSeason20242025!$B$3:$B$1315, "&lt;=" &amp; $A158, DataRegularSeason20242025!$E$3:$E$1315, AC$1)</f>
        <v>15</v>
      </c>
      <c r="AD158" s="2">
        <f>SUMIFS(DataRegularSeason20242025!$AA$3:$AA$1315,DataRegularSeason20242025!$B$3:$B$1315, "&lt;=" &amp; $A158, DataRegularSeason20242025!$D$3:$D$1315, AD$1)+SUMIFS(DataRegularSeason20242025!$AB$3:$AB$1315,DataRegularSeason20242025!$B$3:$B$1315, "&lt;=" &amp; $A158, DataRegularSeason20242025!$E$3:$E$1315, AD$1)</f>
        <v>17</v>
      </c>
      <c r="AE158" s="2">
        <f>SUMIFS(DataRegularSeason20242025!$AA$3:$AA$1315,DataRegularSeason20242025!$B$3:$B$1315, "&lt;=" &amp; $A158, DataRegularSeason20242025!$D$3:$D$1315, AE$1)+SUMIFS(DataRegularSeason20242025!$AB$3:$AB$1315,DataRegularSeason20242025!$B$3:$B$1315, "&lt;=" &amp; $A158, DataRegularSeason20242025!$E$3:$E$1315, AE$1)</f>
        <v>20</v>
      </c>
      <c r="AF158" s="2">
        <f>SUMIFS(DataRegularSeason20242025!$AA$3:$AA$1315,DataRegularSeason20242025!$B$3:$B$1315, "&lt;=" &amp; $A158, DataRegularSeason20242025!$D$3:$D$1315, AF$1)+SUMIFS(DataRegularSeason20242025!$AB$3:$AB$1315,DataRegularSeason20242025!$B$3:$B$1315, "&lt;=" &amp; $A158, DataRegularSeason20242025!$E$3:$E$1315, AF$1)</f>
        <v>28</v>
      </c>
      <c r="AG158" s="2">
        <f>SUMIFS(DataRegularSeason20242025!$AA$3:$AA$1315,DataRegularSeason20242025!$B$3:$B$1315, "&lt;=" &amp; $A158, DataRegularSeason20242025!$D$3:$D$1315, AG$1)+SUMIFS(DataRegularSeason20242025!$AB$3:$AB$1315,DataRegularSeason20242025!$B$3:$B$1315, "&lt;=" &amp; $A158, DataRegularSeason20242025!$E$3:$E$1315, AG$1)</f>
        <v>20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16</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16</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15</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23</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22</v>
      </c>
      <c r="R159" s="2">
        <f>SUMIFS(DataRegularSeason20242025!$AA$3:$AA$1315,DataRegularSeason20242025!$B$3:$B$1315, "&lt;=" &amp; $A159, DataRegularSeason20242025!$D$3:$D$1315, R$1)+SUMIFS(DataRegularSeason20242025!$AB$3:$AB$1315,DataRegularSeason20242025!$B$3:$B$1315, "&lt;=" &amp; $A159, DataRegularSeason20242025!$E$3:$E$1315, R$1)</f>
        <v>12</v>
      </c>
      <c r="S159" s="2">
        <f>SUMIFS(DataRegularSeason20242025!$AA$3:$AA$1315,DataRegularSeason20242025!$B$3:$B$1315, "&lt;=" &amp; $A159, DataRegularSeason20242025!$D$3:$D$1315, S$1)+SUMIFS(DataRegularSeason20242025!$AB$3:$AB$1315,DataRegularSeason20242025!$B$3:$B$1315, "&lt;=" &amp; $A159, DataRegularSeason20242025!$E$3:$E$1315, S$1)</f>
        <v>15</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14</v>
      </c>
      <c r="V159" s="2">
        <f>SUMIFS(DataRegularSeason20242025!$AA$3:$AA$1315,DataRegularSeason20242025!$B$3:$B$1315, "&lt;=" &amp; $A159, DataRegularSeason20242025!$D$3:$D$1315, V$1)+SUMIFS(DataRegularSeason20242025!$AB$3:$AB$1315,DataRegularSeason20242025!$B$3:$B$1315, "&lt;=" &amp; $A159, DataRegularSeason20242025!$E$3:$E$1315, V$1)</f>
        <v>14</v>
      </c>
      <c r="W159" s="2">
        <f>SUMIFS(DataRegularSeason20242025!$AA$3:$AA$1315,DataRegularSeason20242025!$B$3:$B$1315, "&lt;=" &amp; $A159, DataRegularSeason20242025!$D$3:$D$1315, W$1)+SUMIFS(DataRegularSeason20242025!$AB$3:$AB$1315,DataRegularSeason20242025!$B$3:$B$1315, "&lt;=" &amp; $A159, DataRegularSeason20242025!$E$3:$E$1315, W$1)</f>
        <v>14</v>
      </c>
      <c r="X159" s="2">
        <f>SUMIFS(DataRegularSeason20242025!$AA$3:$AA$1315,DataRegularSeason20242025!$B$3:$B$1315, "&lt;=" &amp; $A159, DataRegularSeason20242025!$D$3:$D$1315, X$1)+SUMIFS(DataRegularSeason20242025!$AB$3:$AB$1315,DataRegularSeason20242025!$B$3:$B$1315, "&lt;=" &amp; $A159, DataRegularSeason20242025!$E$3:$E$1315, X$1)</f>
        <v>13</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20</v>
      </c>
      <c r="AC159" s="2">
        <f>SUMIFS(DataRegularSeason20242025!$AA$3:$AA$1315,DataRegularSeason20242025!$B$3:$B$1315, "&lt;=" &amp; $A159, DataRegularSeason20242025!$D$3:$D$1315, AC$1)+SUMIFS(DataRegularSeason20242025!$AB$3:$AB$1315,DataRegularSeason20242025!$B$3:$B$1315, "&lt;=" &amp; $A159, DataRegularSeason20242025!$E$3:$E$1315, AC$1)</f>
        <v>15</v>
      </c>
      <c r="AD159" s="2">
        <f>SUMIFS(DataRegularSeason20242025!$AA$3:$AA$1315,DataRegularSeason20242025!$B$3:$B$1315, "&lt;=" &amp; $A159, DataRegularSeason20242025!$D$3:$D$1315, AD$1)+SUMIFS(DataRegularSeason20242025!$AB$3:$AB$1315,DataRegularSeason20242025!$B$3:$B$1315, "&lt;=" &amp; $A159, DataRegularSeason20242025!$E$3:$E$1315, AD$1)</f>
        <v>17</v>
      </c>
      <c r="AE159" s="2">
        <f>SUMIFS(DataRegularSeason20242025!$AA$3:$AA$1315,DataRegularSeason20242025!$B$3:$B$1315, "&lt;=" &amp; $A159, DataRegularSeason20242025!$D$3:$D$1315, AE$1)+SUMIFS(DataRegularSeason20242025!$AB$3:$AB$1315,DataRegularSeason20242025!$B$3:$B$1315, "&lt;=" &amp; $A159, DataRegularSeason20242025!$E$3:$E$1315, AE$1)</f>
        <v>20</v>
      </c>
      <c r="AF159" s="2">
        <f>SUMIFS(DataRegularSeason20242025!$AA$3:$AA$1315,DataRegularSeason20242025!$B$3:$B$1315, "&lt;=" &amp; $A159, DataRegularSeason20242025!$D$3:$D$1315, AF$1)+SUMIFS(DataRegularSeason20242025!$AB$3:$AB$1315,DataRegularSeason20242025!$B$3:$B$1315, "&lt;=" &amp; $A159, DataRegularSeason20242025!$E$3:$E$1315, AF$1)</f>
        <v>28</v>
      </c>
      <c r="AG159" s="2">
        <f>SUMIFS(DataRegularSeason20242025!$AA$3:$AA$1315,DataRegularSeason20242025!$B$3:$B$1315, "&lt;=" &amp; $A159, DataRegularSeason20242025!$D$3:$D$1315, AG$1)+SUMIFS(DataRegularSeason20242025!$AB$3:$AB$1315,DataRegularSeason20242025!$B$3:$B$1315, "&lt;=" &amp; $A159, DataRegularSeason20242025!$E$3:$E$1315, AG$1)</f>
        <v>20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16</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16</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15</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23</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22</v>
      </c>
      <c r="R160" s="2">
        <f>SUMIFS(DataRegularSeason20242025!$AA$3:$AA$1315,DataRegularSeason20242025!$B$3:$B$1315, "&lt;=" &amp; $A160, DataRegularSeason20242025!$D$3:$D$1315, R$1)+SUMIFS(DataRegularSeason20242025!$AB$3:$AB$1315,DataRegularSeason20242025!$B$3:$B$1315, "&lt;=" &amp; $A160, DataRegularSeason20242025!$E$3:$E$1315, R$1)</f>
        <v>12</v>
      </c>
      <c r="S160" s="2">
        <f>SUMIFS(DataRegularSeason20242025!$AA$3:$AA$1315,DataRegularSeason20242025!$B$3:$B$1315, "&lt;=" &amp; $A160, DataRegularSeason20242025!$D$3:$D$1315, S$1)+SUMIFS(DataRegularSeason20242025!$AB$3:$AB$1315,DataRegularSeason20242025!$B$3:$B$1315, "&lt;=" &amp; $A160, DataRegularSeason20242025!$E$3:$E$1315, S$1)</f>
        <v>15</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14</v>
      </c>
      <c r="V160" s="2">
        <f>SUMIFS(DataRegularSeason20242025!$AA$3:$AA$1315,DataRegularSeason20242025!$B$3:$B$1315, "&lt;=" &amp; $A160, DataRegularSeason20242025!$D$3:$D$1315, V$1)+SUMIFS(DataRegularSeason20242025!$AB$3:$AB$1315,DataRegularSeason20242025!$B$3:$B$1315, "&lt;=" &amp; $A160, DataRegularSeason20242025!$E$3:$E$1315, V$1)</f>
        <v>14</v>
      </c>
      <c r="W160" s="2">
        <f>SUMIFS(DataRegularSeason20242025!$AA$3:$AA$1315,DataRegularSeason20242025!$B$3:$B$1315, "&lt;=" &amp; $A160, DataRegularSeason20242025!$D$3:$D$1315, W$1)+SUMIFS(DataRegularSeason20242025!$AB$3:$AB$1315,DataRegularSeason20242025!$B$3:$B$1315, "&lt;=" &amp; $A160, DataRegularSeason20242025!$E$3:$E$1315, W$1)</f>
        <v>14</v>
      </c>
      <c r="X160" s="2">
        <f>SUMIFS(DataRegularSeason20242025!$AA$3:$AA$1315,DataRegularSeason20242025!$B$3:$B$1315, "&lt;=" &amp; $A160, DataRegularSeason20242025!$D$3:$D$1315, X$1)+SUMIFS(DataRegularSeason20242025!$AB$3:$AB$1315,DataRegularSeason20242025!$B$3:$B$1315, "&lt;=" &amp; $A160, DataRegularSeason20242025!$E$3:$E$1315, X$1)</f>
        <v>13</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20</v>
      </c>
      <c r="AC160" s="2">
        <f>SUMIFS(DataRegularSeason20242025!$AA$3:$AA$1315,DataRegularSeason20242025!$B$3:$B$1315, "&lt;=" &amp; $A160, DataRegularSeason20242025!$D$3:$D$1315, AC$1)+SUMIFS(DataRegularSeason20242025!$AB$3:$AB$1315,DataRegularSeason20242025!$B$3:$B$1315, "&lt;=" &amp; $A160, DataRegularSeason20242025!$E$3:$E$1315, AC$1)</f>
        <v>15</v>
      </c>
      <c r="AD160" s="2">
        <f>SUMIFS(DataRegularSeason20242025!$AA$3:$AA$1315,DataRegularSeason20242025!$B$3:$B$1315, "&lt;=" &amp; $A160, DataRegularSeason20242025!$D$3:$D$1315, AD$1)+SUMIFS(DataRegularSeason20242025!$AB$3:$AB$1315,DataRegularSeason20242025!$B$3:$B$1315, "&lt;=" &amp; $A160, DataRegularSeason20242025!$E$3:$E$1315, AD$1)</f>
        <v>17</v>
      </c>
      <c r="AE160" s="2">
        <f>SUMIFS(DataRegularSeason20242025!$AA$3:$AA$1315,DataRegularSeason20242025!$B$3:$B$1315, "&lt;=" &amp; $A160, DataRegularSeason20242025!$D$3:$D$1315, AE$1)+SUMIFS(DataRegularSeason20242025!$AB$3:$AB$1315,DataRegularSeason20242025!$B$3:$B$1315, "&lt;=" &amp; $A160, DataRegularSeason20242025!$E$3:$E$1315, AE$1)</f>
        <v>20</v>
      </c>
      <c r="AF160" s="2">
        <f>SUMIFS(DataRegularSeason20242025!$AA$3:$AA$1315,DataRegularSeason20242025!$B$3:$B$1315, "&lt;=" &amp; $A160, DataRegularSeason20242025!$D$3:$D$1315, AF$1)+SUMIFS(DataRegularSeason20242025!$AB$3:$AB$1315,DataRegularSeason20242025!$B$3:$B$1315, "&lt;=" &amp; $A160, DataRegularSeason20242025!$E$3:$E$1315, AF$1)</f>
        <v>28</v>
      </c>
      <c r="AG160" s="2">
        <f>SUMIFS(DataRegularSeason20242025!$AA$3:$AA$1315,DataRegularSeason20242025!$B$3:$B$1315, "&lt;=" &amp; $A160, DataRegularSeason20242025!$D$3:$D$1315, AG$1)+SUMIFS(DataRegularSeason20242025!$AB$3:$AB$1315,DataRegularSeason20242025!$B$3:$B$1315, "&lt;=" &amp; $A160, DataRegularSeason20242025!$E$3:$E$1315, AG$1)</f>
        <v>20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16</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16</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15</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23</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22</v>
      </c>
      <c r="R161" s="2">
        <f>SUMIFS(DataRegularSeason20242025!$AA$3:$AA$1315,DataRegularSeason20242025!$B$3:$B$1315, "&lt;=" &amp; $A161, DataRegularSeason20242025!$D$3:$D$1315, R$1)+SUMIFS(DataRegularSeason20242025!$AB$3:$AB$1315,DataRegularSeason20242025!$B$3:$B$1315, "&lt;=" &amp; $A161, DataRegularSeason20242025!$E$3:$E$1315, R$1)</f>
        <v>12</v>
      </c>
      <c r="S161" s="2">
        <f>SUMIFS(DataRegularSeason20242025!$AA$3:$AA$1315,DataRegularSeason20242025!$B$3:$B$1315, "&lt;=" &amp; $A161, DataRegularSeason20242025!$D$3:$D$1315, S$1)+SUMIFS(DataRegularSeason20242025!$AB$3:$AB$1315,DataRegularSeason20242025!$B$3:$B$1315, "&lt;=" &amp; $A161, DataRegularSeason20242025!$E$3:$E$1315, S$1)</f>
        <v>15</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14</v>
      </c>
      <c r="V161" s="2">
        <f>SUMIFS(DataRegularSeason20242025!$AA$3:$AA$1315,DataRegularSeason20242025!$B$3:$B$1315, "&lt;=" &amp; $A161, DataRegularSeason20242025!$D$3:$D$1315, V$1)+SUMIFS(DataRegularSeason20242025!$AB$3:$AB$1315,DataRegularSeason20242025!$B$3:$B$1315, "&lt;=" &amp; $A161, DataRegularSeason20242025!$E$3:$E$1315, V$1)</f>
        <v>14</v>
      </c>
      <c r="W161" s="2">
        <f>SUMIFS(DataRegularSeason20242025!$AA$3:$AA$1315,DataRegularSeason20242025!$B$3:$B$1315, "&lt;=" &amp; $A161, DataRegularSeason20242025!$D$3:$D$1315, W$1)+SUMIFS(DataRegularSeason20242025!$AB$3:$AB$1315,DataRegularSeason20242025!$B$3:$B$1315, "&lt;=" &amp; $A161, DataRegularSeason20242025!$E$3:$E$1315, W$1)</f>
        <v>14</v>
      </c>
      <c r="X161" s="2">
        <f>SUMIFS(DataRegularSeason20242025!$AA$3:$AA$1315,DataRegularSeason20242025!$B$3:$B$1315, "&lt;=" &amp; $A161, DataRegularSeason20242025!$D$3:$D$1315, X$1)+SUMIFS(DataRegularSeason20242025!$AB$3:$AB$1315,DataRegularSeason20242025!$B$3:$B$1315, "&lt;=" &amp; $A161, DataRegularSeason20242025!$E$3:$E$1315, X$1)</f>
        <v>13</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20</v>
      </c>
      <c r="AC161" s="2">
        <f>SUMIFS(DataRegularSeason20242025!$AA$3:$AA$1315,DataRegularSeason20242025!$B$3:$B$1315, "&lt;=" &amp; $A161, DataRegularSeason20242025!$D$3:$D$1315, AC$1)+SUMIFS(DataRegularSeason20242025!$AB$3:$AB$1315,DataRegularSeason20242025!$B$3:$B$1315, "&lt;=" &amp; $A161, DataRegularSeason20242025!$E$3:$E$1315, AC$1)</f>
        <v>15</v>
      </c>
      <c r="AD161" s="2">
        <f>SUMIFS(DataRegularSeason20242025!$AA$3:$AA$1315,DataRegularSeason20242025!$B$3:$B$1315, "&lt;=" &amp; $A161, DataRegularSeason20242025!$D$3:$D$1315, AD$1)+SUMIFS(DataRegularSeason20242025!$AB$3:$AB$1315,DataRegularSeason20242025!$B$3:$B$1315, "&lt;=" &amp; $A161, DataRegularSeason20242025!$E$3:$E$1315, AD$1)</f>
        <v>17</v>
      </c>
      <c r="AE161" s="2">
        <f>SUMIFS(DataRegularSeason20242025!$AA$3:$AA$1315,DataRegularSeason20242025!$B$3:$B$1315, "&lt;=" &amp; $A161, DataRegularSeason20242025!$D$3:$D$1315, AE$1)+SUMIFS(DataRegularSeason20242025!$AB$3:$AB$1315,DataRegularSeason20242025!$B$3:$B$1315, "&lt;=" &amp; $A161, DataRegularSeason20242025!$E$3:$E$1315, AE$1)</f>
        <v>20</v>
      </c>
      <c r="AF161" s="2">
        <f>SUMIFS(DataRegularSeason20242025!$AA$3:$AA$1315,DataRegularSeason20242025!$B$3:$B$1315, "&lt;=" &amp; $A161, DataRegularSeason20242025!$D$3:$D$1315, AF$1)+SUMIFS(DataRegularSeason20242025!$AB$3:$AB$1315,DataRegularSeason20242025!$B$3:$B$1315, "&lt;=" &amp; $A161, DataRegularSeason20242025!$E$3:$E$1315, AF$1)</f>
        <v>28</v>
      </c>
      <c r="AG161" s="2">
        <f>SUMIFS(DataRegularSeason20242025!$AA$3:$AA$1315,DataRegularSeason20242025!$B$3:$B$1315, "&lt;=" &amp; $A161, DataRegularSeason20242025!$D$3:$D$1315, AG$1)+SUMIFS(DataRegularSeason20242025!$AB$3:$AB$1315,DataRegularSeason20242025!$B$3:$B$1315, "&lt;=" &amp; $A161, DataRegularSeason20242025!$E$3:$E$1315, AG$1)</f>
        <v>20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16</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16</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15</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23</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22</v>
      </c>
      <c r="R162" s="2">
        <f>SUMIFS(DataRegularSeason20242025!$AA$3:$AA$1315,DataRegularSeason20242025!$B$3:$B$1315, "&lt;=" &amp; $A162, DataRegularSeason20242025!$D$3:$D$1315, R$1)+SUMIFS(DataRegularSeason20242025!$AB$3:$AB$1315,DataRegularSeason20242025!$B$3:$B$1315, "&lt;=" &amp; $A162, DataRegularSeason20242025!$E$3:$E$1315, R$1)</f>
        <v>12</v>
      </c>
      <c r="S162" s="2">
        <f>SUMIFS(DataRegularSeason20242025!$AA$3:$AA$1315,DataRegularSeason20242025!$B$3:$B$1315, "&lt;=" &amp; $A162, DataRegularSeason20242025!$D$3:$D$1315, S$1)+SUMIFS(DataRegularSeason20242025!$AB$3:$AB$1315,DataRegularSeason20242025!$B$3:$B$1315, "&lt;=" &amp; $A162, DataRegularSeason20242025!$E$3:$E$1315, S$1)</f>
        <v>15</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14</v>
      </c>
      <c r="V162" s="2">
        <f>SUMIFS(DataRegularSeason20242025!$AA$3:$AA$1315,DataRegularSeason20242025!$B$3:$B$1315, "&lt;=" &amp; $A162, DataRegularSeason20242025!$D$3:$D$1315, V$1)+SUMIFS(DataRegularSeason20242025!$AB$3:$AB$1315,DataRegularSeason20242025!$B$3:$B$1315, "&lt;=" &amp; $A162, DataRegularSeason20242025!$E$3:$E$1315, V$1)</f>
        <v>14</v>
      </c>
      <c r="W162" s="2">
        <f>SUMIFS(DataRegularSeason20242025!$AA$3:$AA$1315,DataRegularSeason20242025!$B$3:$B$1315, "&lt;=" &amp; $A162, DataRegularSeason20242025!$D$3:$D$1315, W$1)+SUMIFS(DataRegularSeason20242025!$AB$3:$AB$1315,DataRegularSeason20242025!$B$3:$B$1315, "&lt;=" &amp; $A162, DataRegularSeason20242025!$E$3:$E$1315, W$1)</f>
        <v>14</v>
      </c>
      <c r="X162" s="2">
        <f>SUMIFS(DataRegularSeason20242025!$AA$3:$AA$1315,DataRegularSeason20242025!$B$3:$B$1315, "&lt;=" &amp; $A162, DataRegularSeason20242025!$D$3:$D$1315, X$1)+SUMIFS(DataRegularSeason20242025!$AB$3:$AB$1315,DataRegularSeason20242025!$B$3:$B$1315, "&lt;=" &amp; $A162, DataRegularSeason20242025!$E$3:$E$1315, X$1)</f>
        <v>13</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20</v>
      </c>
      <c r="AC162" s="2">
        <f>SUMIFS(DataRegularSeason20242025!$AA$3:$AA$1315,DataRegularSeason20242025!$B$3:$B$1315, "&lt;=" &amp; $A162, DataRegularSeason20242025!$D$3:$D$1315, AC$1)+SUMIFS(DataRegularSeason20242025!$AB$3:$AB$1315,DataRegularSeason20242025!$B$3:$B$1315, "&lt;=" &amp; $A162, DataRegularSeason20242025!$E$3:$E$1315, AC$1)</f>
        <v>15</v>
      </c>
      <c r="AD162" s="2">
        <f>SUMIFS(DataRegularSeason20242025!$AA$3:$AA$1315,DataRegularSeason20242025!$B$3:$B$1315, "&lt;=" &amp; $A162, DataRegularSeason20242025!$D$3:$D$1315, AD$1)+SUMIFS(DataRegularSeason20242025!$AB$3:$AB$1315,DataRegularSeason20242025!$B$3:$B$1315, "&lt;=" &amp; $A162, DataRegularSeason20242025!$E$3:$E$1315, AD$1)</f>
        <v>17</v>
      </c>
      <c r="AE162" s="2">
        <f>SUMIFS(DataRegularSeason20242025!$AA$3:$AA$1315,DataRegularSeason20242025!$B$3:$B$1315, "&lt;=" &amp; $A162, DataRegularSeason20242025!$D$3:$D$1315, AE$1)+SUMIFS(DataRegularSeason20242025!$AB$3:$AB$1315,DataRegularSeason20242025!$B$3:$B$1315, "&lt;=" &amp; $A162, DataRegularSeason20242025!$E$3:$E$1315, AE$1)</f>
        <v>20</v>
      </c>
      <c r="AF162" s="2">
        <f>SUMIFS(DataRegularSeason20242025!$AA$3:$AA$1315,DataRegularSeason20242025!$B$3:$B$1315, "&lt;=" &amp; $A162, DataRegularSeason20242025!$D$3:$D$1315, AF$1)+SUMIFS(DataRegularSeason20242025!$AB$3:$AB$1315,DataRegularSeason20242025!$B$3:$B$1315, "&lt;=" &amp; $A162, DataRegularSeason20242025!$E$3:$E$1315, AF$1)</f>
        <v>28</v>
      </c>
      <c r="AG162" s="2">
        <f>SUMIFS(DataRegularSeason20242025!$AA$3:$AA$1315,DataRegularSeason20242025!$B$3:$B$1315, "&lt;=" &amp; $A162, DataRegularSeason20242025!$D$3:$D$1315, AG$1)+SUMIFS(DataRegularSeason20242025!$AB$3:$AB$1315,DataRegularSeason20242025!$B$3:$B$1315, "&lt;=" &amp; $A162, DataRegularSeason20242025!$E$3:$E$1315, AG$1)</f>
        <v>20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16</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16</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15</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23</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22</v>
      </c>
      <c r="R163" s="2">
        <f>SUMIFS(DataRegularSeason20242025!$AA$3:$AA$1315,DataRegularSeason20242025!$B$3:$B$1315, "&lt;=" &amp; $A163, DataRegularSeason20242025!$D$3:$D$1315, R$1)+SUMIFS(DataRegularSeason20242025!$AB$3:$AB$1315,DataRegularSeason20242025!$B$3:$B$1315, "&lt;=" &amp; $A163, DataRegularSeason20242025!$E$3:$E$1315, R$1)</f>
        <v>12</v>
      </c>
      <c r="S163" s="2">
        <f>SUMIFS(DataRegularSeason20242025!$AA$3:$AA$1315,DataRegularSeason20242025!$B$3:$B$1315, "&lt;=" &amp; $A163, DataRegularSeason20242025!$D$3:$D$1315, S$1)+SUMIFS(DataRegularSeason20242025!$AB$3:$AB$1315,DataRegularSeason20242025!$B$3:$B$1315, "&lt;=" &amp; $A163, DataRegularSeason20242025!$E$3:$E$1315, S$1)</f>
        <v>15</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14</v>
      </c>
      <c r="V163" s="2">
        <f>SUMIFS(DataRegularSeason20242025!$AA$3:$AA$1315,DataRegularSeason20242025!$B$3:$B$1315, "&lt;=" &amp; $A163, DataRegularSeason20242025!$D$3:$D$1315, V$1)+SUMIFS(DataRegularSeason20242025!$AB$3:$AB$1315,DataRegularSeason20242025!$B$3:$B$1315, "&lt;=" &amp; $A163, DataRegularSeason20242025!$E$3:$E$1315, V$1)</f>
        <v>14</v>
      </c>
      <c r="W163" s="2">
        <f>SUMIFS(DataRegularSeason20242025!$AA$3:$AA$1315,DataRegularSeason20242025!$B$3:$B$1315, "&lt;=" &amp; $A163, DataRegularSeason20242025!$D$3:$D$1315, W$1)+SUMIFS(DataRegularSeason20242025!$AB$3:$AB$1315,DataRegularSeason20242025!$B$3:$B$1315, "&lt;=" &amp; $A163, DataRegularSeason20242025!$E$3:$E$1315, W$1)</f>
        <v>14</v>
      </c>
      <c r="X163" s="2">
        <f>SUMIFS(DataRegularSeason20242025!$AA$3:$AA$1315,DataRegularSeason20242025!$B$3:$B$1315, "&lt;=" &amp; $A163, DataRegularSeason20242025!$D$3:$D$1315, X$1)+SUMIFS(DataRegularSeason20242025!$AB$3:$AB$1315,DataRegularSeason20242025!$B$3:$B$1315, "&lt;=" &amp; $A163, DataRegularSeason20242025!$E$3:$E$1315, X$1)</f>
        <v>13</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20</v>
      </c>
      <c r="AC163" s="2">
        <f>SUMIFS(DataRegularSeason20242025!$AA$3:$AA$1315,DataRegularSeason20242025!$B$3:$B$1315, "&lt;=" &amp; $A163, DataRegularSeason20242025!$D$3:$D$1315, AC$1)+SUMIFS(DataRegularSeason20242025!$AB$3:$AB$1315,DataRegularSeason20242025!$B$3:$B$1315, "&lt;=" &amp; $A163, DataRegularSeason20242025!$E$3:$E$1315, AC$1)</f>
        <v>15</v>
      </c>
      <c r="AD163" s="2">
        <f>SUMIFS(DataRegularSeason20242025!$AA$3:$AA$1315,DataRegularSeason20242025!$B$3:$B$1315, "&lt;=" &amp; $A163, DataRegularSeason20242025!$D$3:$D$1315, AD$1)+SUMIFS(DataRegularSeason20242025!$AB$3:$AB$1315,DataRegularSeason20242025!$B$3:$B$1315, "&lt;=" &amp; $A163, DataRegularSeason20242025!$E$3:$E$1315, AD$1)</f>
        <v>17</v>
      </c>
      <c r="AE163" s="2">
        <f>SUMIFS(DataRegularSeason20242025!$AA$3:$AA$1315,DataRegularSeason20242025!$B$3:$B$1315, "&lt;=" &amp; $A163, DataRegularSeason20242025!$D$3:$D$1315, AE$1)+SUMIFS(DataRegularSeason20242025!$AB$3:$AB$1315,DataRegularSeason20242025!$B$3:$B$1315, "&lt;=" &amp; $A163, DataRegularSeason20242025!$E$3:$E$1315, AE$1)</f>
        <v>20</v>
      </c>
      <c r="AF163" s="2">
        <f>SUMIFS(DataRegularSeason20242025!$AA$3:$AA$1315,DataRegularSeason20242025!$B$3:$B$1315, "&lt;=" &amp; $A163, DataRegularSeason20242025!$D$3:$D$1315, AF$1)+SUMIFS(DataRegularSeason20242025!$AB$3:$AB$1315,DataRegularSeason20242025!$B$3:$B$1315, "&lt;=" &amp; $A163, DataRegularSeason20242025!$E$3:$E$1315, AF$1)</f>
        <v>28</v>
      </c>
      <c r="AG163" s="2">
        <f>SUMIFS(DataRegularSeason20242025!$AA$3:$AA$1315,DataRegularSeason20242025!$B$3:$B$1315, "&lt;=" &amp; $A163, DataRegularSeason20242025!$D$3:$D$1315, AG$1)+SUMIFS(DataRegularSeason20242025!$AB$3:$AB$1315,DataRegularSeason20242025!$B$3:$B$1315, "&lt;=" &amp; $A163, DataRegularSeason20242025!$E$3:$E$1315, AG$1)</f>
        <v>20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16</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16</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15</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23</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22</v>
      </c>
      <c r="R164" s="2">
        <f>SUMIFS(DataRegularSeason20242025!$AA$3:$AA$1315,DataRegularSeason20242025!$B$3:$B$1315, "&lt;=" &amp; $A164, DataRegularSeason20242025!$D$3:$D$1315, R$1)+SUMIFS(DataRegularSeason20242025!$AB$3:$AB$1315,DataRegularSeason20242025!$B$3:$B$1315, "&lt;=" &amp; $A164, DataRegularSeason20242025!$E$3:$E$1315, R$1)</f>
        <v>12</v>
      </c>
      <c r="S164" s="2">
        <f>SUMIFS(DataRegularSeason20242025!$AA$3:$AA$1315,DataRegularSeason20242025!$B$3:$B$1315, "&lt;=" &amp; $A164, DataRegularSeason20242025!$D$3:$D$1315, S$1)+SUMIFS(DataRegularSeason20242025!$AB$3:$AB$1315,DataRegularSeason20242025!$B$3:$B$1315, "&lt;=" &amp; $A164, DataRegularSeason20242025!$E$3:$E$1315, S$1)</f>
        <v>15</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14</v>
      </c>
      <c r="V164" s="2">
        <f>SUMIFS(DataRegularSeason20242025!$AA$3:$AA$1315,DataRegularSeason20242025!$B$3:$B$1315, "&lt;=" &amp; $A164, DataRegularSeason20242025!$D$3:$D$1315, V$1)+SUMIFS(DataRegularSeason20242025!$AB$3:$AB$1315,DataRegularSeason20242025!$B$3:$B$1315, "&lt;=" &amp; $A164, DataRegularSeason20242025!$E$3:$E$1315, V$1)</f>
        <v>14</v>
      </c>
      <c r="W164" s="2">
        <f>SUMIFS(DataRegularSeason20242025!$AA$3:$AA$1315,DataRegularSeason20242025!$B$3:$B$1315, "&lt;=" &amp; $A164, DataRegularSeason20242025!$D$3:$D$1315, W$1)+SUMIFS(DataRegularSeason20242025!$AB$3:$AB$1315,DataRegularSeason20242025!$B$3:$B$1315, "&lt;=" &amp; $A164, DataRegularSeason20242025!$E$3:$E$1315, W$1)</f>
        <v>14</v>
      </c>
      <c r="X164" s="2">
        <f>SUMIFS(DataRegularSeason20242025!$AA$3:$AA$1315,DataRegularSeason20242025!$B$3:$B$1315, "&lt;=" &amp; $A164, DataRegularSeason20242025!$D$3:$D$1315, X$1)+SUMIFS(DataRegularSeason20242025!$AB$3:$AB$1315,DataRegularSeason20242025!$B$3:$B$1315, "&lt;=" &amp; $A164, DataRegularSeason20242025!$E$3:$E$1315, X$1)</f>
        <v>13</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20</v>
      </c>
      <c r="AC164" s="2">
        <f>SUMIFS(DataRegularSeason20242025!$AA$3:$AA$1315,DataRegularSeason20242025!$B$3:$B$1315, "&lt;=" &amp; $A164, DataRegularSeason20242025!$D$3:$D$1315, AC$1)+SUMIFS(DataRegularSeason20242025!$AB$3:$AB$1315,DataRegularSeason20242025!$B$3:$B$1315, "&lt;=" &amp; $A164, DataRegularSeason20242025!$E$3:$E$1315, AC$1)</f>
        <v>15</v>
      </c>
      <c r="AD164" s="2">
        <f>SUMIFS(DataRegularSeason20242025!$AA$3:$AA$1315,DataRegularSeason20242025!$B$3:$B$1315, "&lt;=" &amp; $A164, DataRegularSeason20242025!$D$3:$D$1315, AD$1)+SUMIFS(DataRegularSeason20242025!$AB$3:$AB$1315,DataRegularSeason20242025!$B$3:$B$1315, "&lt;=" &amp; $A164, DataRegularSeason20242025!$E$3:$E$1315, AD$1)</f>
        <v>17</v>
      </c>
      <c r="AE164" s="2">
        <f>SUMIFS(DataRegularSeason20242025!$AA$3:$AA$1315,DataRegularSeason20242025!$B$3:$B$1315, "&lt;=" &amp; $A164, DataRegularSeason20242025!$D$3:$D$1315, AE$1)+SUMIFS(DataRegularSeason20242025!$AB$3:$AB$1315,DataRegularSeason20242025!$B$3:$B$1315, "&lt;=" &amp; $A164, DataRegularSeason20242025!$E$3:$E$1315, AE$1)</f>
        <v>20</v>
      </c>
      <c r="AF164" s="2">
        <f>SUMIFS(DataRegularSeason20242025!$AA$3:$AA$1315,DataRegularSeason20242025!$B$3:$B$1315, "&lt;=" &amp; $A164, DataRegularSeason20242025!$D$3:$D$1315, AF$1)+SUMIFS(DataRegularSeason20242025!$AB$3:$AB$1315,DataRegularSeason20242025!$B$3:$B$1315, "&lt;=" &amp; $A164, DataRegularSeason20242025!$E$3:$E$1315, AF$1)</f>
        <v>28</v>
      </c>
      <c r="AG164" s="2">
        <f>SUMIFS(DataRegularSeason20242025!$AA$3:$AA$1315,DataRegularSeason20242025!$B$3:$B$1315, "&lt;=" &amp; $A164, DataRegularSeason20242025!$D$3:$D$1315, AG$1)+SUMIFS(DataRegularSeason20242025!$AB$3:$AB$1315,DataRegularSeason20242025!$B$3:$B$1315, "&lt;=" &amp; $A164, DataRegularSeason20242025!$E$3:$E$1315, AG$1)</f>
        <v>20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16</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16</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15</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23</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22</v>
      </c>
      <c r="R165" s="2">
        <f>SUMIFS(DataRegularSeason20242025!$AA$3:$AA$1315,DataRegularSeason20242025!$B$3:$B$1315, "&lt;=" &amp; $A165, DataRegularSeason20242025!$D$3:$D$1315, R$1)+SUMIFS(DataRegularSeason20242025!$AB$3:$AB$1315,DataRegularSeason20242025!$B$3:$B$1315, "&lt;=" &amp; $A165, DataRegularSeason20242025!$E$3:$E$1315, R$1)</f>
        <v>12</v>
      </c>
      <c r="S165" s="2">
        <f>SUMIFS(DataRegularSeason20242025!$AA$3:$AA$1315,DataRegularSeason20242025!$B$3:$B$1315, "&lt;=" &amp; $A165, DataRegularSeason20242025!$D$3:$D$1315, S$1)+SUMIFS(DataRegularSeason20242025!$AB$3:$AB$1315,DataRegularSeason20242025!$B$3:$B$1315, "&lt;=" &amp; $A165, DataRegularSeason20242025!$E$3:$E$1315, S$1)</f>
        <v>15</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14</v>
      </c>
      <c r="V165" s="2">
        <f>SUMIFS(DataRegularSeason20242025!$AA$3:$AA$1315,DataRegularSeason20242025!$B$3:$B$1315, "&lt;=" &amp; $A165, DataRegularSeason20242025!$D$3:$D$1315, V$1)+SUMIFS(DataRegularSeason20242025!$AB$3:$AB$1315,DataRegularSeason20242025!$B$3:$B$1315, "&lt;=" &amp; $A165, DataRegularSeason20242025!$E$3:$E$1315, V$1)</f>
        <v>14</v>
      </c>
      <c r="W165" s="2">
        <f>SUMIFS(DataRegularSeason20242025!$AA$3:$AA$1315,DataRegularSeason20242025!$B$3:$B$1315, "&lt;=" &amp; $A165, DataRegularSeason20242025!$D$3:$D$1315, W$1)+SUMIFS(DataRegularSeason20242025!$AB$3:$AB$1315,DataRegularSeason20242025!$B$3:$B$1315, "&lt;=" &amp; $A165, DataRegularSeason20242025!$E$3:$E$1315, W$1)</f>
        <v>14</v>
      </c>
      <c r="X165" s="2">
        <f>SUMIFS(DataRegularSeason20242025!$AA$3:$AA$1315,DataRegularSeason20242025!$B$3:$B$1315, "&lt;=" &amp; $A165, DataRegularSeason20242025!$D$3:$D$1315, X$1)+SUMIFS(DataRegularSeason20242025!$AB$3:$AB$1315,DataRegularSeason20242025!$B$3:$B$1315, "&lt;=" &amp; $A165, DataRegularSeason20242025!$E$3:$E$1315, X$1)</f>
        <v>13</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20</v>
      </c>
      <c r="AC165" s="2">
        <f>SUMIFS(DataRegularSeason20242025!$AA$3:$AA$1315,DataRegularSeason20242025!$B$3:$B$1315, "&lt;=" &amp; $A165, DataRegularSeason20242025!$D$3:$D$1315, AC$1)+SUMIFS(DataRegularSeason20242025!$AB$3:$AB$1315,DataRegularSeason20242025!$B$3:$B$1315, "&lt;=" &amp; $A165, DataRegularSeason20242025!$E$3:$E$1315, AC$1)</f>
        <v>15</v>
      </c>
      <c r="AD165" s="2">
        <f>SUMIFS(DataRegularSeason20242025!$AA$3:$AA$1315,DataRegularSeason20242025!$B$3:$B$1315, "&lt;=" &amp; $A165, DataRegularSeason20242025!$D$3:$D$1315, AD$1)+SUMIFS(DataRegularSeason20242025!$AB$3:$AB$1315,DataRegularSeason20242025!$B$3:$B$1315, "&lt;=" &amp; $A165, DataRegularSeason20242025!$E$3:$E$1315, AD$1)</f>
        <v>17</v>
      </c>
      <c r="AE165" s="2">
        <f>SUMIFS(DataRegularSeason20242025!$AA$3:$AA$1315,DataRegularSeason20242025!$B$3:$B$1315, "&lt;=" &amp; $A165, DataRegularSeason20242025!$D$3:$D$1315, AE$1)+SUMIFS(DataRegularSeason20242025!$AB$3:$AB$1315,DataRegularSeason20242025!$B$3:$B$1315, "&lt;=" &amp; $A165, DataRegularSeason20242025!$E$3:$E$1315, AE$1)</f>
        <v>20</v>
      </c>
      <c r="AF165" s="2">
        <f>SUMIFS(DataRegularSeason20242025!$AA$3:$AA$1315,DataRegularSeason20242025!$B$3:$B$1315, "&lt;=" &amp; $A165, DataRegularSeason20242025!$D$3:$D$1315, AF$1)+SUMIFS(DataRegularSeason20242025!$AB$3:$AB$1315,DataRegularSeason20242025!$B$3:$B$1315, "&lt;=" &amp; $A165, DataRegularSeason20242025!$E$3:$E$1315, AF$1)</f>
        <v>28</v>
      </c>
      <c r="AG165" s="2">
        <f>SUMIFS(DataRegularSeason20242025!$AA$3:$AA$1315,DataRegularSeason20242025!$B$3:$B$1315, "&lt;=" &amp; $A165, DataRegularSeason20242025!$D$3:$D$1315, AG$1)+SUMIFS(DataRegularSeason20242025!$AB$3:$AB$1315,DataRegularSeason20242025!$B$3:$B$1315, "&lt;=" &amp; $A165, DataRegularSeason20242025!$E$3:$E$1315, AG$1)</f>
        <v>20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16</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16</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15</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23</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22</v>
      </c>
      <c r="R166" s="2">
        <f>SUMIFS(DataRegularSeason20242025!$AA$3:$AA$1315,DataRegularSeason20242025!$B$3:$B$1315, "&lt;=" &amp; $A166, DataRegularSeason20242025!$D$3:$D$1315, R$1)+SUMIFS(DataRegularSeason20242025!$AB$3:$AB$1315,DataRegularSeason20242025!$B$3:$B$1315, "&lt;=" &amp; $A166, DataRegularSeason20242025!$E$3:$E$1315, R$1)</f>
        <v>12</v>
      </c>
      <c r="S166" s="2">
        <f>SUMIFS(DataRegularSeason20242025!$AA$3:$AA$1315,DataRegularSeason20242025!$B$3:$B$1315, "&lt;=" &amp; $A166, DataRegularSeason20242025!$D$3:$D$1315, S$1)+SUMIFS(DataRegularSeason20242025!$AB$3:$AB$1315,DataRegularSeason20242025!$B$3:$B$1315, "&lt;=" &amp; $A166, DataRegularSeason20242025!$E$3:$E$1315, S$1)</f>
        <v>15</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14</v>
      </c>
      <c r="V166" s="2">
        <f>SUMIFS(DataRegularSeason20242025!$AA$3:$AA$1315,DataRegularSeason20242025!$B$3:$B$1315, "&lt;=" &amp; $A166, DataRegularSeason20242025!$D$3:$D$1315, V$1)+SUMIFS(DataRegularSeason20242025!$AB$3:$AB$1315,DataRegularSeason20242025!$B$3:$B$1315, "&lt;=" &amp; $A166, DataRegularSeason20242025!$E$3:$E$1315, V$1)</f>
        <v>14</v>
      </c>
      <c r="W166" s="2">
        <f>SUMIFS(DataRegularSeason20242025!$AA$3:$AA$1315,DataRegularSeason20242025!$B$3:$B$1315, "&lt;=" &amp; $A166, DataRegularSeason20242025!$D$3:$D$1315, W$1)+SUMIFS(DataRegularSeason20242025!$AB$3:$AB$1315,DataRegularSeason20242025!$B$3:$B$1315, "&lt;=" &amp; $A166, DataRegularSeason20242025!$E$3:$E$1315, W$1)</f>
        <v>14</v>
      </c>
      <c r="X166" s="2">
        <f>SUMIFS(DataRegularSeason20242025!$AA$3:$AA$1315,DataRegularSeason20242025!$B$3:$B$1315, "&lt;=" &amp; $A166, DataRegularSeason20242025!$D$3:$D$1315, X$1)+SUMIFS(DataRegularSeason20242025!$AB$3:$AB$1315,DataRegularSeason20242025!$B$3:$B$1315, "&lt;=" &amp; $A166, DataRegularSeason20242025!$E$3:$E$1315, X$1)</f>
        <v>13</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20</v>
      </c>
      <c r="AC166" s="2">
        <f>SUMIFS(DataRegularSeason20242025!$AA$3:$AA$1315,DataRegularSeason20242025!$B$3:$B$1315, "&lt;=" &amp; $A166, DataRegularSeason20242025!$D$3:$D$1315, AC$1)+SUMIFS(DataRegularSeason20242025!$AB$3:$AB$1315,DataRegularSeason20242025!$B$3:$B$1315, "&lt;=" &amp; $A166, DataRegularSeason20242025!$E$3:$E$1315, AC$1)</f>
        <v>15</v>
      </c>
      <c r="AD166" s="2">
        <f>SUMIFS(DataRegularSeason20242025!$AA$3:$AA$1315,DataRegularSeason20242025!$B$3:$B$1315, "&lt;=" &amp; $A166, DataRegularSeason20242025!$D$3:$D$1315, AD$1)+SUMIFS(DataRegularSeason20242025!$AB$3:$AB$1315,DataRegularSeason20242025!$B$3:$B$1315, "&lt;=" &amp; $A166, DataRegularSeason20242025!$E$3:$E$1315, AD$1)</f>
        <v>17</v>
      </c>
      <c r="AE166" s="2">
        <f>SUMIFS(DataRegularSeason20242025!$AA$3:$AA$1315,DataRegularSeason20242025!$B$3:$B$1315, "&lt;=" &amp; $A166, DataRegularSeason20242025!$D$3:$D$1315, AE$1)+SUMIFS(DataRegularSeason20242025!$AB$3:$AB$1315,DataRegularSeason20242025!$B$3:$B$1315, "&lt;=" &amp; $A166, DataRegularSeason20242025!$E$3:$E$1315, AE$1)</f>
        <v>20</v>
      </c>
      <c r="AF166" s="2">
        <f>SUMIFS(DataRegularSeason20242025!$AA$3:$AA$1315,DataRegularSeason20242025!$B$3:$B$1315, "&lt;=" &amp; $A166, DataRegularSeason20242025!$D$3:$D$1315, AF$1)+SUMIFS(DataRegularSeason20242025!$AB$3:$AB$1315,DataRegularSeason20242025!$B$3:$B$1315, "&lt;=" &amp; $A166, DataRegularSeason20242025!$E$3:$E$1315, AF$1)</f>
        <v>28</v>
      </c>
      <c r="AG166" s="2">
        <f>SUMIFS(DataRegularSeason20242025!$AA$3:$AA$1315,DataRegularSeason20242025!$B$3:$B$1315, "&lt;=" &amp; $A166, DataRegularSeason20242025!$D$3:$D$1315, AG$1)+SUMIFS(DataRegularSeason20242025!$AB$3:$AB$1315,DataRegularSeason20242025!$B$3:$B$1315, "&lt;=" &amp; $A166, DataRegularSeason20242025!$E$3:$E$1315, AG$1)</f>
        <v>20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16</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16</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15</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23</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22</v>
      </c>
      <c r="R167" s="2">
        <f>SUMIFS(DataRegularSeason20242025!$AA$3:$AA$1315,DataRegularSeason20242025!$B$3:$B$1315, "&lt;=" &amp; $A167, DataRegularSeason20242025!$D$3:$D$1315, R$1)+SUMIFS(DataRegularSeason20242025!$AB$3:$AB$1315,DataRegularSeason20242025!$B$3:$B$1315, "&lt;=" &amp; $A167, DataRegularSeason20242025!$E$3:$E$1315, R$1)</f>
        <v>12</v>
      </c>
      <c r="S167" s="2">
        <f>SUMIFS(DataRegularSeason20242025!$AA$3:$AA$1315,DataRegularSeason20242025!$B$3:$B$1315, "&lt;=" &amp; $A167, DataRegularSeason20242025!$D$3:$D$1315, S$1)+SUMIFS(DataRegularSeason20242025!$AB$3:$AB$1315,DataRegularSeason20242025!$B$3:$B$1315, "&lt;=" &amp; $A167, DataRegularSeason20242025!$E$3:$E$1315, S$1)</f>
        <v>15</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14</v>
      </c>
      <c r="V167" s="2">
        <f>SUMIFS(DataRegularSeason20242025!$AA$3:$AA$1315,DataRegularSeason20242025!$B$3:$B$1315, "&lt;=" &amp; $A167, DataRegularSeason20242025!$D$3:$D$1315, V$1)+SUMIFS(DataRegularSeason20242025!$AB$3:$AB$1315,DataRegularSeason20242025!$B$3:$B$1315, "&lt;=" &amp; $A167, DataRegularSeason20242025!$E$3:$E$1315, V$1)</f>
        <v>14</v>
      </c>
      <c r="W167" s="2">
        <f>SUMIFS(DataRegularSeason20242025!$AA$3:$AA$1315,DataRegularSeason20242025!$B$3:$B$1315, "&lt;=" &amp; $A167, DataRegularSeason20242025!$D$3:$D$1315, W$1)+SUMIFS(DataRegularSeason20242025!$AB$3:$AB$1315,DataRegularSeason20242025!$B$3:$B$1315, "&lt;=" &amp; $A167, DataRegularSeason20242025!$E$3:$E$1315, W$1)</f>
        <v>14</v>
      </c>
      <c r="X167" s="2">
        <f>SUMIFS(DataRegularSeason20242025!$AA$3:$AA$1315,DataRegularSeason20242025!$B$3:$B$1315, "&lt;=" &amp; $A167, DataRegularSeason20242025!$D$3:$D$1315, X$1)+SUMIFS(DataRegularSeason20242025!$AB$3:$AB$1315,DataRegularSeason20242025!$B$3:$B$1315, "&lt;=" &amp; $A167, DataRegularSeason20242025!$E$3:$E$1315, X$1)</f>
        <v>13</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20</v>
      </c>
      <c r="AC167" s="2">
        <f>SUMIFS(DataRegularSeason20242025!$AA$3:$AA$1315,DataRegularSeason20242025!$B$3:$B$1315, "&lt;=" &amp; $A167, DataRegularSeason20242025!$D$3:$D$1315, AC$1)+SUMIFS(DataRegularSeason20242025!$AB$3:$AB$1315,DataRegularSeason20242025!$B$3:$B$1315, "&lt;=" &amp; $A167, DataRegularSeason20242025!$E$3:$E$1315, AC$1)</f>
        <v>15</v>
      </c>
      <c r="AD167" s="2">
        <f>SUMIFS(DataRegularSeason20242025!$AA$3:$AA$1315,DataRegularSeason20242025!$B$3:$B$1315, "&lt;=" &amp; $A167, DataRegularSeason20242025!$D$3:$D$1315, AD$1)+SUMIFS(DataRegularSeason20242025!$AB$3:$AB$1315,DataRegularSeason20242025!$B$3:$B$1315, "&lt;=" &amp; $A167, DataRegularSeason20242025!$E$3:$E$1315, AD$1)</f>
        <v>17</v>
      </c>
      <c r="AE167" s="2">
        <f>SUMIFS(DataRegularSeason20242025!$AA$3:$AA$1315,DataRegularSeason20242025!$B$3:$B$1315, "&lt;=" &amp; $A167, DataRegularSeason20242025!$D$3:$D$1315, AE$1)+SUMIFS(DataRegularSeason20242025!$AB$3:$AB$1315,DataRegularSeason20242025!$B$3:$B$1315, "&lt;=" &amp; $A167, DataRegularSeason20242025!$E$3:$E$1315, AE$1)</f>
        <v>20</v>
      </c>
      <c r="AF167" s="2">
        <f>SUMIFS(DataRegularSeason20242025!$AA$3:$AA$1315,DataRegularSeason20242025!$B$3:$B$1315, "&lt;=" &amp; $A167, DataRegularSeason20242025!$D$3:$D$1315, AF$1)+SUMIFS(DataRegularSeason20242025!$AB$3:$AB$1315,DataRegularSeason20242025!$B$3:$B$1315, "&lt;=" &amp; $A167, DataRegularSeason20242025!$E$3:$E$1315, AF$1)</f>
        <v>28</v>
      </c>
      <c r="AG167" s="2">
        <f>SUMIFS(DataRegularSeason20242025!$AA$3:$AA$1315,DataRegularSeason20242025!$B$3:$B$1315, "&lt;=" &amp; $A167, DataRegularSeason20242025!$D$3:$D$1315, AG$1)+SUMIFS(DataRegularSeason20242025!$AB$3:$AB$1315,DataRegularSeason20242025!$B$3:$B$1315, "&lt;=" &amp; $A167, DataRegularSeason20242025!$E$3:$E$1315, AG$1)</f>
        <v>20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16</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16</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15</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23</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22</v>
      </c>
      <c r="R168" s="2">
        <f>SUMIFS(DataRegularSeason20242025!$AA$3:$AA$1315,DataRegularSeason20242025!$B$3:$B$1315, "&lt;=" &amp; $A168, DataRegularSeason20242025!$D$3:$D$1315, R$1)+SUMIFS(DataRegularSeason20242025!$AB$3:$AB$1315,DataRegularSeason20242025!$B$3:$B$1315, "&lt;=" &amp; $A168, DataRegularSeason20242025!$E$3:$E$1315, R$1)</f>
        <v>12</v>
      </c>
      <c r="S168" s="2">
        <f>SUMIFS(DataRegularSeason20242025!$AA$3:$AA$1315,DataRegularSeason20242025!$B$3:$B$1315, "&lt;=" &amp; $A168, DataRegularSeason20242025!$D$3:$D$1315, S$1)+SUMIFS(DataRegularSeason20242025!$AB$3:$AB$1315,DataRegularSeason20242025!$B$3:$B$1315, "&lt;=" &amp; $A168, DataRegularSeason20242025!$E$3:$E$1315, S$1)</f>
        <v>15</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14</v>
      </c>
      <c r="V168" s="2">
        <f>SUMIFS(DataRegularSeason20242025!$AA$3:$AA$1315,DataRegularSeason20242025!$B$3:$B$1315, "&lt;=" &amp; $A168, DataRegularSeason20242025!$D$3:$D$1315, V$1)+SUMIFS(DataRegularSeason20242025!$AB$3:$AB$1315,DataRegularSeason20242025!$B$3:$B$1315, "&lt;=" &amp; $A168, DataRegularSeason20242025!$E$3:$E$1315, V$1)</f>
        <v>14</v>
      </c>
      <c r="W168" s="2">
        <f>SUMIFS(DataRegularSeason20242025!$AA$3:$AA$1315,DataRegularSeason20242025!$B$3:$B$1315, "&lt;=" &amp; $A168, DataRegularSeason20242025!$D$3:$D$1315, W$1)+SUMIFS(DataRegularSeason20242025!$AB$3:$AB$1315,DataRegularSeason20242025!$B$3:$B$1315, "&lt;=" &amp; $A168, DataRegularSeason20242025!$E$3:$E$1315, W$1)</f>
        <v>14</v>
      </c>
      <c r="X168" s="2">
        <f>SUMIFS(DataRegularSeason20242025!$AA$3:$AA$1315,DataRegularSeason20242025!$B$3:$B$1315, "&lt;=" &amp; $A168, DataRegularSeason20242025!$D$3:$D$1315, X$1)+SUMIFS(DataRegularSeason20242025!$AB$3:$AB$1315,DataRegularSeason20242025!$B$3:$B$1315, "&lt;=" &amp; $A168, DataRegularSeason20242025!$E$3:$E$1315, X$1)</f>
        <v>13</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20</v>
      </c>
      <c r="AC168" s="2">
        <f>SUMIFS(DataRegularSeason20242025!$AA$3:$AA$1315,DataRegularSeason20242025!$B$3:$B$1315, "&lt;=" &amp; $A168, DataRegularSeason20242025!$D$3:$D$1315, AC$1)+SUMIFS(DataRegularSeason20242025!$AB$3:$AB$1315,DataRegularSeason20242025!$B$3:$B$1315, "&lt;=" &amp; $A168, DataRegularSeason20242025!$E$3:$E$1315, AC$1)</f>
        <v>15</v>
      </c>
      <c r="AD168" s="2">
        <f>SUMIFS(DataRegularSeason20242025!$AA$3:$AA$1315,DataRegularSeason20242025!$B$3:$B$1315, "&lt;=" &amp; $A168, DataRegularSeason20242025!$D$3:$D$1315, AD$1)+SUMIFS(DataRegularSeason20242025!$AB$3:$AB$1315,DataRegularSeason20242025!$B$3:$B$1315, "&lt;=" &amp; $A168, DataRegularSeason20242025!$E$3:$E$1315, AD$1)</f>
        <v>17</v>
      </c>
      <c r="AE168" s="2">
        <f>SUMIFS(DataRegularSeason20242025!$AA$3:$AA$1315,DataRegularSeason20242025!$B$3:$B$1315, "&lt;=" &amp; $A168, DataRegularSeason20242025!$D$3:$D$1315, AE$1)+SUMIFS(DataRegularSeason20242025!$AB$3:$AB$1315,DataRegularSeason20242025!$B$3:$B$1315, "&lt;=" &amp; $A168, DataRegularSeason20242025!$E$3:$E$1315, AE$1)</f>
        <v>20</v>
      </c>
      <c r="AF168" s="2">
        <f>SUMIFS(DataRegularSeason20242025!$AA$3:$AA$1315,DataRegularSeason20242025!$B$3:$B$1315, "&lt;=" &amp; $A168, DataRegularSeason20242025!$D$3:$D$1315, AF$1)+SUMIFS(DataRegularSeason20242025!$AB$3:$AB$1315,DataRegularSeason20242025!$B$3:$B$1315, "&lt;=" &amp; $A168, DataRegularSeason20242025!$E$3:$E$1315, AF$1)</f>
        <v>28</v>
      </c>
      <c r="AG168" s="2">
        <f>SUMIFS(DataRegularSeason20242025!$AA$3:$AA$1315,DataRegularSeason20242025!$B$3:$B$1315, "&lt;=" &amp; $A168, DataRegularSeason20242025!$D$3:$D$1315, AG$1)+SUMIFS(DataRegularSeason20242025!$AB$3:$AB$1315,DataRegularSeason20242025!$B$3:$B$1315, "&lt;=" &amp; $A168, DataRegularSeason20242025!$E$3:$E$1315, AG$1)</f>
        <v>20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16</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16</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15</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23</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22</v>
      </c>
      <c r="R169" s="2">
        <f>SUMIFS(DataRegularSeason20242025!$AA$3:$AA$1315,DataRegularSeason20242025!$B$3:$B$1315, "&lt;=" &amp; $A169, DataRegularSeason20242025!$D$3:$D$1315, R$1)+SUMIFS(DataRegularSeason20242025!$AB$3:$AB$1315,DataRegularSeason20242025!$B$3:$B$1315, "&lt;=" &amp; $A169, DataRegularSeason20242025!$E$3:$E$1315, R$1)</f>
        <v>12</v>
      </c>
      <c r="S169" s="2">
        <f>SUMIFS(DataRegularSeason20242025!$AA$3:$AA$1315,DataRegularSeason20242025!$B$3:$B$1315, "&lt;=" &amp; $A169, DataRegularSeason20242025!$D$3:$D$1315, S$1)+SUMIFS(DataRegularSeason20242025!$AB$3:$AB$1315,DataRegularSeason20242025!$B$3:$B$1315, "&lt;=" &amp; $A169, DataRegularSeason20242025!$E$3:$E$1315, S$1)</f>
        <v>15</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14</v>
      </c>
      <c r="V169" s="2">
        <f>SUMIFS(DataRegularSeason20242025!$AA$3:$AA$1315,DataRegularSeason20242025!$B$3:$B$1315, "&lt;=" &amp; $A169, DataRegularSeason20242025!$D$3:$D$1315, V$1)+SUMIFS(DataRegularSeason20242025!$AB$3:$AB$1315,DataRegularSeason20242025!$B$3:$B$1315, "&lt;=" &amp; $A169, DataRegularSeason20242025!$E$3:$E$1315, V$1)</f>
        <v>14</v>
      </c>
      <c r="W169" s="2">
        <f>SUMIFS(DataRegularSeason20242025!$AA$3:$AA$1315,DataRegularSeason20242025!$B$3:$B$1315, "&lt;=" &amp; $A169, DataRegularSeason20242025!$D$3:$D$1315, W$1)+SUMIFS(DataRegularSeason20242025!$AB$3:$AB$1315,DataRegularSeason20242025!$B$3:$B$1315, "&lt;=" &amp; $A169, DataRegularSeason20242025!$E$3:$E$1315, W$1)</f>
        <v>14</v>
      </c>
      <c r="X169" s="2">
        <f>SUMIFS(DataRegularSeason20242025!$AA$3:$AA$1315,DataRegularSeason20242025!$B$3:$B$1315, "&lt;=" &amp; $A169, DataRegularSeason20242025!$D$3:$D$1315, X$1)+SUMIFS(DataRegularSeason20242025!$AB$3:$AB$1315,DataRegularSeason20242025!$B$3:$B$1315, "&lt;=" &amp; $A169, DataRegularSeason20242025!$E$3:$E$1315, X$1)</f>
        <v>13</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20</v>
      </c>
      <c r="AC169" s="2">
        <f>SUMIFS(DataRegularSeason20242025!$AA$3:$AA$1315,DataRegularSeason20242025!$B$3:$B$1315, "&lt;=" &amp; $A169, DataRegularSeason20242025!$D$3:$D$1315, AC$1)+SUMIFS(DataRegularSeason20242025!$AB$3:$AB$1315,DataRegularSeason20242025!$B$3:$B$1315, "&lt;=" &amp; $A169, DataRegularSeason20242025!$E$3:$E$1315, AC$1)</f>
        <v>15</v>
      </c>
      <c r="AD169" s="2">
        <f>SUMIFS(DataRegularSeason20242025!$AA$3:$AA$1315,DataRegularSeason20242025!$B$3:$B$1315, "&lt;=" &amp; $A169, DataRegularSeason20242025!$D$3:$D$1315, AD$1)+SUMIFS(DataRegularSeason20242025!$AB$3:$AB$1315,DataRegularSeason20242025!$B$3:$B$1315, "&lt;=" &amp; $A169, DataRegularSeason20242025!$E$3:$E$1315, AD$1)</f>
        <v>17</v>
      </c>
      <c r="AE169" s="2">
        <f>SUMIFS(DataRegularSeason20242025!$AA$3:$AA$1315,DataRegularSeason20242025!$B$3:$B$1315, "&lt;=" &amp; $A169, DataRegularSeason20242025!$D$3:$D$1315, AE$1)+SUMIFS(DataRegularSeason20242025!$AB$3:$AB$1315,DataRegularSeason20242025!$B$3:$B$1315, "&lt;=" &amp; $A169, DataRegularSeason20242025!$E$3:$E$1315, AE$1)</f>
        <v>20</v>
      </c>
      <c r="AF169" s="2">
        <f>SUMIFS(DataRegularSeason20242025!$AA$3:$AA$1315,DataRegularSeason20242025!$B$3:$B$1315, "&lt;=" &amp; $A169, DataRegularSeason20242025!$D$3:$D$1315, AF$1)+SUMIFS(DataRegularSeason20242025!$AB$3:$AB$1315,DataRegularSeason20242025!$B$3:$B$1315, "&lt;=" &amp; $A169, DataRegularSeason20242025!$E$3:$E$1315, AF$1)</f>
        <v>28</v>
      </c>
      <c r="AG169" s="2">
        <f>SUMIFS(DataRegularSeason20242025!$AA$3:$AA$1315,DataRegularSeason20242025!$B$3:$B$1315, "&lt;=" &amp; $A169, DataRegularSeason20242025!$D$3:$D$1315, AG$1)+SUMIFS(DataRegularSeason20242025!$AB$3:$AB$1315,DataRegularSeason20242025!$B$3:$B$1315, "&lt;=" &amp; $A169, DataRegularSeason20242025!$E$3:$E$1315, AG$1)</f>
        <v>20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16</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16</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15</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23</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22</v>
      </c>
      <c r="R170" s="2">
        <f>SUMIFS(DataRegularSeason20242025!$AA$3:$AA$1315,DataRegularSeason20242025!$B$3:$B$1315, "&lt;=" &amp; $A170, DataRegularSeason20242025!$D$3:$D$1315, R$1)+SUMIFS(DataRegularSeason20242025!$AB$3:$AB$1315,DataRegularSeason20242025!$B$3:$B$1315, "&lt;=" &amp; $A170, DataRegularSeason20242025!$E$3:$E$1315, R$1)</f>
        <v>12</v>
      </c>
      <c r="S170" s="2">
        <f>SUMIFS(DataRegularSeason20242025!$AA$3:$AA$1315,DataRegularSeason20242025!$B$3:$B$1315, "&lt;=" &amp; $A170, DataRegularSeason20242025!$D$3:$D$1315, S$1)+SUMIFS(DataRegularSeason20242025!$AB$3:$AB$1315,DataRegularSeason20242025!$B$3:$B$1315, "&lt;=" &amp; $A170, DataRegularSeason20242025!$E$3:$E$1315, S$1)</f>
        <v>15</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14</v>
      </c>
      <c r="V170" s="2">
        <f>SUMIFS(DataRegularSeason20242025!$AA$3:$AA$1315,DataRegularSeason20242025!$B$3:$B$1315, "&lt;=" &amp; $A170, DataRegularSeason20242025!$D$3:$D$1315, V$1)+SUMIFS(DataRegularSeason20242025!$AB$3:$AB$1315,DataRegularSeason20242025!$B$3:$B$1315, "&lt;=" &amp; $A170, DataRegularSeason20242025!$E$3:$E$1315, V$1)</f>
        <v>14</v>
      </c>
      <c r="W170" s="2">
        <f>SUMIFS(DataRegularSeason20242025!$AA$3:$AA$1315,DataRegularSeason20242025!$B$3:$B$1315, "&lt;=" &amp; $A170, DataRegularSeason20242025!$D$3:$D$1315, W$1)+SUMIFS(DataRegularSeason20242025!$AB$3:$AB$1315,DataRegularSeason20242025!$B$3:$B$1315, "&lt;=" &amp; $A170, DataRegularSeason20242025!$E$3:$E$1315, W$1)</f>
        <v>14</v>
      </c>
      <c r="X170" s="2">
        <f>SUMIFS(DataRegularSeason20242025!$AA$3:$AA$1315,DataRegularSeason20242025!$B$3:$B$1315, "&lt;=" &amp; $A170, DataRegularSeason20242025!$D$3:$D$1315, X$1)+SUMIFS(DataRegularSeason20242025!$AB$3:$AB$1315,DataRegularSeason20242025!$B$3:$B$1315, "&lt;=" &amp; $A170, DataRegularSeason20242025!$E$3:$E$1315, X$1)</f>
        <v>13</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20</v>
      </c>
      <c r="AC170" s="2">
        <f>SUMIFS(DataRegularSeason20242025!$AA$3:$AA$1315,DataRegularSeason20242025!$B$3:$B$1315, "&lt;=" &amp; $A170, DataRegularSeason20242025!$D$3:$D$1315, AC$1)+SUMIFS(DataRegularSeason20242025!$AB$3:$AB$1315,DataRegularSeason20242025!$B$3:$B$1315, "&lt;=" &amp; $A170, DataRegularSeason20242025!$E$3:$E$1315, AC$1)</f>
        <v>15</v>
      </c>
      <c r="AD170" s="2">
        <f>SUMIFS(DataRegularSeason20242025!$AA$3:$AA$1315,DataRegularSeason20242025!$B$3:$B$1315, "&lt;=" &amp; $A170, DataRegularSeason20242025!$D$3:$D$1315, AD$1)+SUMIFS(DataRegularSeason20242025!$AB$3:$AB$1315,DataRegularSeason20242025!$B$3:$B$1315, "&lt;=" &amp; $A170, DataRegularSeason20242025!$E$3:$E$1315, AD$1)</f>
        <v>17</v>
      </c>
      <c r="AE170" s="2">
        <f>SUMIFS(DataRegularSeason20242025!$AA$3:$AA$1315,DataRegularSeason20242025!$B$3:$B$1315, "&lt;=" &amp; $A170, DataRegularSeason20242025!$D$3:$D$1315, AE$1)+SUMIFS(DataRegularSeason20242025!$AB$3:$AB$1315,DataRegularSeason20242025!$B$3:$B$1315, "&lt;=" &amp; $A170, DataRegularSeason20242025!$E$3:$E$1315, AE$1)</f>
        <v>20</v>
      </c>
      <c r="AF170" s="2">
        <f>SUMIFS(DataRegularSeason20242025!$AA$3:$AA$1315,DataRegularSeason20242025!$B$3:$B$1315, "&lt;=" &amp; $A170, DataRegularSeason20242025!$D$3:$D$1315, AF$1)+SUMIFS(DataRegularSeason20242025!$AB$3:$AB$1315,DataRegularSeason20242025!$B$3:$B$1315, "&lt;=" &amp; $A170, DataRegularSeason20242025!$E$3:$E$1315, AF$1)</f>
        <v>28</v>
      </c>
      <c r="AG170" s="2">
        <f>SUMIFS(DataRegularSeason20242025!$AA$3:$AA$1315,DataRegularSeason20242025!$B$3:$B$1315, "&lt;=" &amp; $A170, DataRegularSeason20242025!$D$3:$D$1315, AG$1)+SUMIFS(DataRegularSeason20242025!$AB$3:$AB$1315,DataRegularSeason20242025!$B$3:$B$1315, "&lt;=" &amp; $A170, DataRegularSeason20242025!$E$3:$E$1315, AG$1)</f>
        <v>20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16</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16</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15</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23</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22</v>
      </c>
      <c r="R171" s="2">
        <f>SUMIFS(DataRegularSeason20242025!$AA$3:$AA$1315,DataRegularSeason20242025!$B$3:$B$1315, "&lt;=" &amp; $A171, DataRegularSeason20242025!$D$3:$D$1315, R$1)+SUMIFS(DataRegularSeason20242025!$AB$3:$AB$1315,DataRegularSeason20242025!$B$3:$B$1315, "&lt;=" &amp; $A171, DataRegularSeason20242025!$E$3:$E$1315, R$1)</f>
        <v>12</v>
      </c>
      <c r="S171" s="2">
        <f>SUMIFS(DataRegularSeason20242025!$AA$3:$AA$1315,DataRegularSeason20242025!$B$3:$B$1315, "&lt;=" &amp; $A171, DataRegularSeason20242025!$D$3:$D$1315, S$1)+SUMIFS(DataRegularSeason20242025!$AB$3:$AB$1315,DataRegularSeason20242025!$B$3:$B$1315, "&lt;=" &amp; $A171, DataRegularSeason20242025!$E$3:$E$1315, S$1)</f>
        <v>15</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14</v>
      </c>
      <c r="V171" s="2">
        <f>SUMIFS(DataRegularSeason20242025!$AA$3:$AA$1315,DataRegularSeason20242025!$B$3:$B$1315, "&lt;=" &amp; $A171, DataRegularSeason20242025!$D$3:$D$1315, V$1)+SUMIFS(DataRegularSeason20242025!$AB$3:$AB$1315,DataRegularSeason20242025!$B$3:$B$1315, "&lt;=" &amp; $A171, DataRegularSeason20242025!$E$3:$E$1315, V$1)</f>
        <v>14</v>
      </c>
      <c r="W171" s="2">
        <f>SUMIFS(DataRegularSeason20242025!$AA$3:$AA$1315,DataRegularSeason20242025!$B$3:$B$1315, "&lt;=" &amp; $A171, DataRegularSeason20242025!$D$3:$D$1315, W$1)+SUMIFS(DataRegularSeason20242025!$AB$3:$AB$1315,DataRegularSeason20242025!$B$3:$B$1315, "&lt;=" &amp; $A171, DataRegularSeason20242025!$E$3:$E$1315, W$1)</f>
        <v>14</v>
      </c>
      <c r="X171" s="2">
        <f>SUMIFS(DataRegularSeason20242025!$AA$3:$AA$1315,DataRegularSeason20242025!$B$3:$B$1315, "&lt;=" &amp; $A171, DataRegularSeason20242025!$D$3:$D$1315, X$1)+SUMIFS(DataRegularSeason20242025!$AB$3:$AB$1315,DataRegularSeason20242025!$B$3:$B$1315, "&lt;=" &amp; $A171, DataRegularSeason20242025!$E$3:$E$1315, X$1)</f>
        <v>13</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20</v>
      </c>
      <c r="AC171" s="2">
        <f>SUMIFS(DataRegularSeason20242025!$AA$3:$AA$1315,DataRegularSeason20242025!$B$3:$B$1315, "&lt;=" &amp; $A171, DataRegularSeason20242025!$D$3:$D$1315, AC$1)+SUMIFS(DataRegularSeason20242025!$AB$3:$AB$1315,DataRegularSeason20242025!$B$3:$B$1315, "&lt;=" &amp; $A171, DataRegularSeason20242025!$E$3:$E$1315, AC$1)</f>
        <v>15</v>
      </c>
      <c r="AD171" s="2">
        <f>SUMIFS(DataRegularSeason20242025!$AA$3:$AA$1315,DataRegularSeason20242025!$B$3:$B$1315, "&lt;=" &amp; $A171, DataRegularSeason20242025!$D$3:$D$1315, AD$1)+SUMIFS(DataRegularSeason20242025!$AB$3:$AB$1315,DataRegularSeason20242025!$B$3:$B$1315, "&lt;=" &amp; $A171, DataRegularSeason20242025!$E$3:$E$1315, AD$1)</f>
        <v>17</v>
      </c>
      <c r="AE171" s="2">
        <f>SUMIFS(DataRegularSeason20242025!$AA$3:$AA$1315,DataRegularSeason20242025!$B$3:$B$1315, "&lt;=" &amp; $A171, DataRegularSeason20242025!$D$3:$D$1315, AE$1)+SUMIFS(DataRegularSeason20242025!$AB$3:$AB$1315,DataRegularSeason20242025!$B$3:$B$1315, "&lt;=" &amp; $A171, DataRegularSeason20242025!$E$3:$E$1315, AE$1)</f>
        <v>20</v>
      </c>
      <c r="AF171" s="2">
        <f>SUMIFS(DataRegularSeason20242025!$AA$3:$AA$1315,DataRegularSeason20242025!$B$3:$B$1315, "&lt;=" &amp; $A171, DataRegularSeason20242025!$D$3:$D$1315, AF$1)+SUMIFS(DataRegularSeason20242025!$AB$3:$AB$1315,DataRegularSeason20242025!$B$3:$B$1315, "&lt;=" &amp; $A171, DataRegularSeason20242025!$E$3:$E$1315, AF$1)</f>
        <v>28</v>
      </c>
      <c r="AG171" s="2">
        <f>SUMIFS(DataRegularSeason20242025!$AA$3:$AA$1315,DataRegularSeason20242025!$B$3:$B$1315, "&lt;=" &amp; $A171, DataRegularSeason20242025!$D$3:$D$1315, AG$1)+SUMIFS(DataRegularSeason20242025!$AB$3:$AB$1315,DataRegularSeason20242025!$B$3:$B$1315, "&lt;=" &amp; $A171, DataRegularSeason20242025!$E$3:$E$1315, AG$1)</f>
        <v>20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16</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16</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15</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23</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22</v>
      </c>
      <c r="R172" s="2">
        <f>SUMIFS(DataRegularSeason20242025!$AA$3:$AA$1315,DataRegularSeason20242025!$B$3:$B$1315, "&lt;=" &amp; $A172, DataRegularSeason20242025!$D$3:$D$1315, R$1)+SUMIFS(DataRegularSeason20242025!$AB$3:$AB$1315,DataRegularSeason20242025!$B$3:$B$1315, "&lt;=" &amp; $A172, DataRegularSeason20242025!$E$3:$E$1315, R$1)</f>
        <v>12</v>
      </c>
      <c r="S172" s="2">
        <f>SUMIFS(DataRegularSeason20242025!$AA$3:$AA$1315,DataRegularSeason20242025!$B$3:$B$1315, "&lt;=" &amp; $A172, DataRegularSeason20242025!$D$3:$D$1315, S$1)+SUMIFS(DataRegularSeason20242025!$AB$3:$AB$1315,DataRegularSeason20242025!$B$3:$B$1315, "&lt;=" &amp; $A172, DataRegularSeason20242025!$E$3:$E$1315, S$1)</f>
        <v>15</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14</v>
      </c>
      <c r="V172" s="2">
        <f>SUMIFS(DataRegularSeason20242025!$AA$3:$AA$1315,DataRegularSeason20242025!$B$3:$B$1315, "&lt;=" &amp; $A172, DataRegularSeason20242025!$D$3:$D$1315, V$1)+SUMIFS(DataRegularSeason20242025!$AB$3:$AB$1315,DataRegularSeason20242025!$B$3:$B$1315, "&lt;=" &amp; $A172, DataRegularSeason20242025!$E$3:$E$1315, V$1)</f>
        <v>14</v>
      </c>
      <c r="W172" s="2">
        <f>SUMIFS(DataRegularSeason20242025!$AA$3:$AA$1315,DataRegularSeason20242025!$B$3:$B$1315, "&lt;=" &amp; $A172, DataRegularSeason20242025!$D$3:$D$1315, W$1)+SUMIFS(DataRegularSeason20242025!$AB$3:$AB$1315,DataRegularSeason20242025!$B$3:$B$1315, "&lt;=" &amp; $A172, DataRegularSeason20242025!$E$3:$E$1315, W$1)</f>
        <v>14</v>
      </c>
      <c r="X172" s="2">
        <f>SUMIFS(DataRegularSeason20242025!$AA$3:$AA$1315,DataRegularSeason20242025!$B$3:$B$1315, "&lt;=" &amp; $A172, DataRegularSeason20242025!$D$3:$D$1315, X$1)+SUMIFS(DataRegularSeason20242025!$AB$3:$AB$1315,DataRegularSeason20242025!$B$3:$B$1315, "&lt;=" &amp; $A172, DataRegularSeason20242025!$E$3:$E$1315, X$1)</f>
        <v>13</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20</v>
      </c>
      <c r="AC172" s="2">
        <f>SUMIFS(DataRegularSeason20242025!$AA$3:$AA$1315,DataRegularSeason20242025!$B$3:$B$1315, "&lt;=" &amp; $A172, DataRegularSeason20242025!$D$3:$D$1315, AC$1)+SUMIFS(DataRegularSeason20242025!$AB$3:$AB$1315,DataRegularSeason20242025!$B$3:$B$1315, "&lt;=" &amp; $A172, DataRegularSeason20242025!$E$3:$E$1315, AC$1)</f>
        <v>15</v>
      </c>
      <c r="AD172" s="2">
        <f>SUMIFS(DataRegularSeason20242025!$AA$3:$AA$1315,DataRegularSeason20242025!$B$3:$B$1315, "&lt;=" &amp; $A172, DataRegularSeason20242025!$D$3:$D$1315, AD$1)+SUMIFS(DataRegularSeason20242025!$AB$3:$AB$1315,DataRegularSeason20242025!$B$3:$B$1315, "&lt;=" &amp; $A172, DataRegularSeason20242025!$E$3:$E$1315, AD$1)</f>
        <v>17</v>
      </c>
      <c r="AE172" s="2">
        <f>SUMIFS(DataRegularSeason20242025!$AA$3:$AA$1315,DataRegularSeason20242025!$B$3:$B$1315, "&lt;=" &amp; $A172, DataRegularSeason20242025!$D$3:$D$1315, AE$1)+SUMIFS(DataRegularSeason20242025!$AB$3:$AB$1315,DataRegularSeason20242025!$B$3:$B$1315, "&lt;=" &amp; $A172, DataRegularSeason20242025!$E$3:$E$1315, AE$1)</f>
        <v>20</v>
      </c>
      <c r="AF172" s="2">
        <f>SUMIFS(DataRegularSeason20242025!$AA$3:$AA$1315,DataRegularSeason20242025!$B$3:$B$1315, "&lt;=" &amp; $A172, DataRegularSeason20242025!$D$3:$D$1315, AF$1)+SUMIFS(DataRegularSeason20242025!$AB$3:$AB$1315,DataRegularSeason20242025!$B$3:$B$1315, "&lt;=" &amp; $A172, DataRegularSeason20242025!$E$3:$E$1315, AF$1)</f>
        <v>28</v>
      </c>
      <c r="AG172" s="2">
        <f>SUMIFS(DataRegularSeason20242025!$AA$3:$AA$1315,DataRegularSeason20242025!$B$3:$B$1315, "&lt;=" &amp; $A172, DataRegularSeason20242025!$D$3:$D$1315, AG$1)+SUMIFS(DataRegularSeason20242025!$AB$3:$AB$1315,DataRegularSeason20242025!$B$3:$B$1315, "&lt;=" &amp; $A172, DataRegularSeason20242025!$E$3:$E$1315, AG$1)</f>
        <v>20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16</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16</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15</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23</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22</v>
      </c>
      <c r="R173" s="2">
        <f>SUMIFS(DataRegularSeason20242025!$AA$3:$AA$1315,DataRegularSeason20242025!$B$3:$B$1315, "&lt;=" &amp; $A173, DataRegularSeason20242025!$D$3:$D$1315, R$1)+SUMIFS(DataRegularSeason20242025!$AB$3:$AB$1315,DataRegularSeason20242025!$B$3:$B$1315, "&lt;=" &amp; $A173, DataRegularSeason20242025!$E$3:$E$1315, R$1)</f>
        <v>12</v>
      </c>
      <c r="S173" s="2">
        <f>SUMIFS(DataRegularSeason20242025!$AA$3:$AA$1315,DataRegularSeason20242025!$B$3:$B$1315, "&lt;=" &amp; $A173, DataRegularSeason20242025!$D$3:$D$1315, S$1)+SUMIFS(DataRegularSeason20242025!$AB$3:$AB$1315,DataRegularSeason20242025!$B$3:$B$1315, "&lt;=" &amp; $A173, DataRegularSeason20242025!$E$3:$E$1315, S$1)</f>
        <v>15</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14</v>
      </c>
      <c r="V173" s="2">
        <f>SUMIFS(DataRegularSeason20242025!$AA$3:$AA$1315,DataRegularSeason20242025!$B$3:$B$1315, "&lt;=" &amp; $A173, DataRegularSeason20242025!$D$3:$D$1315, V$1)+SUMIFS(DataRegularSeason20242025!$AB$3:$AB$1315,DataRegularSeason20242025!$B$3:$B$1315, "&lt;=" &amp; $A173, DataRegularSeason20242025!$E$3:$E$1315, V$1)</f>
        <v>14</v>
      </c>
      <c r="W173" s="2">
        <f>SUMIFS(DataRegularSeason20242025!$AA$3:$AA$1315,DataRegularSeason20242025!$B$3:$B$1315, "&lt;=" &amp; $A173, DataRegularSeason20242025!$D$3:$D$1315, W$1)+SUMIFS(DataRegularSeason20242025!$AB$3:$AB$1315,DataRegularSeason20242025!$B$3:$B$1315, "&lt;=" &amp; $A173, DataRegularSeason20242025!$E$3:$E$1315, W$1)</f>
        <v>14</v>
      </c>
      <c r="X173" s="2">
        <f>SUMIFS(DataRegularSeason20242025!$AA$3:$AA$1315,DataRegularSeason20242025!$B$3:$B$1315, "&lt;=" &amp; $A173, DataRegularSeason20242025!$D$3:$D$1315, X$1)+SUMIFS(DataRegularSeason20242025!$AB$3:$AB$1315,DataRegularSeason20242025!$B$3:$B$1315, "&lt;=" &amp; $A173, DataRegularSeason20242025!$E$3:$E$1315, X$1)</f>
        <v>13</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20</v>
      </c>
      <c r="AC173" s="2">
        <f>SUMIFS(DataRegularSeason20242025!$AA$3:$AA$1315,DataRegularSeason20242025!$B$3:$B$1315, "&lt;=" &amp; $A173, DataRegularSeason20242025!$D$3:$D$1315, AC$1)+SUMIFS(DataRegularSeason20242025!$AB$3:$AB$1315,DataRegularSeason20242025!$B$3:$B$1315, "&lt;=" &amp; $A173, DataRegularSeason20242025!$E$3:$E$1315, AC$1)</f>
        <v>15</v>
      </c>
      <c r="AD173" s="2">
        <f>SUMIFS(DataRegularSeason20242025!$AA$3:$AA$1315,DataRegularSeason20242025!$B$3:$B$1315, "&lt;=" &amp; $A173, DataRegularSeason20242025!$D$3:$D$1315, AD$1)+SUMIFS(DataRegularSeason20242025!$AB$3:$AB$1315,DataRegularSeason20242025!$B$3:$B$1315, "&lt;=" &amp; $A173, DataRegularSeason20242025!$E$3:$E$1315, AD$1)</f>
        <v>17</v>
      </c>
      <c r="AE173" s="2">
        <f>SUMIFS(DataRegularSeason20242025!$AA$3:$AA$1315,DataRegularSeason20242025!$B$3:$B$1315, "&lt;=" &amp; $A173, DataRegularSeason20242025!$D$3:$D$1315, AE$1)+SUMIFS(DataRegularSeason20242025!$AB$3:$AB$1315,DataRegularSeason20242025!$B$3:$B$1315, "&lt;=" &amp; $A173, DataRegularSeason20242025!$E$3:$E$1315, AE$1)</f>
        <v>20</v>
      </c>
      <c r="AF173" s="2">
        <f>SUMIFS(DataRegularSeason20242025!$AA$3:$AA$1315,DataRegularSeason20242025!$B$3:$B$1315, "&lt;=" &amp; $A173, DataRegularSeason20242025!$D$3:$D$1315, AF$1)+SUMIFS(DataRegularSeason20242025!$AB$3:$AB$1315,DataRegularSeason20242025!$B$3:$B$1315, "&lt;=" &amp; $A173, DataRegularSeason20242025!$E$3:$E$1315, AF$1)</f>
        <v>28</v>
      </c>
      <c r="AG173" s="2">
        <f>SUMIFS(DataRegularSeason20242025!$AA$3:$AA$1315,DataRegularSeason20242025!$B$3:$B$1315, "&lt;=" &amp; $A173, DataRegularSeason20242025!$D$3:$D$1315, AG$1)+SUMIFS(DataRegularSeason20242025!$AB$3:$AB$1315,DataRegularSeason20242025!$B$3:$B$1315, "&lt;=" &amp; $A173, DataRegularSeason20242025!$E$3:$E$1315, AG$1)</f>
        <v>20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16</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16</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15</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23</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22</v>
      </c>
      <c r="R174" s="2">
        <f>SUMIFS(DataRegularSeason20242025!$AA$3:$AA$1315,DataRegularSeason20242025!$B$3:$B$1315, "&lt;=" &amp; $A174, DataRegularSeason20242025!$D$3:$D$1315, R$1)+SUMIFS(DataRegularSeason20242025!$AB$3:$AB$1315,DataRegularSeason20242025!$B$3:$B$1315, "&lt;=" &amp; $A174, DataRegularSeason20242025!$E$3:$E$1315, R$1)</f>
        <v>12</v>
      </c>
      <c r="S174" s="2">
        <f>SUMIFS(DataRegularSeason20242025!$AA$3:$AA$1315,DataRegularSeason20242025!$B$3:$B$1315, "&lt;=" &amp; $A174, DataRegularSeason20242025!$D$3:$D$1315, S$1)+SUMIFS(DataRegularSeason20242025!$AB$3:$AB$1315,DataRegularSeason20242025!$B$3:$B$1315, "&lt;=" &amp; $A174, DataRegularSeason20242025!$E$3:$E$1315, S$1)</f>
        <v>15</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14</v>
      </c>
      <c r="V174" s="2">
        <f>SUMIFS(DataRegularSeason20242025!$AA$3:$AA$1315,DataRegularSeason20242025!$B$3:$B$1315, "&lt;=" &amp; $A174, DataRegularSeason20242025!$D$3:$D$1315, V$1)+SUMIFS(DataRegularSeason20242025!$AB$3:$AB$1315,DataRegularSeason20242025!$B$3:$B$1315, "&lt;=" &amp; $A174, DataRegularSeason20242025!$E$3:$E$1315, V$1)</f>
        <v>14</v>
      </c>
      <c r="W174" s="2">
        <f>SUMIFS(DataRegularSeason20242025!$AA$3:$AA$1315,DataRegularSeason20242025!$B$3:$B$1315, "&lt;=" &amp; $A174, DataRegularSeason20242025!$D$3:$D$1315, W$1)+SUMIFS(DataRegularSeason20242025!$AB$3:$AB$1315,DataRegularSeason20242025!$B$3:$B$1315, "&lt;=" &amp; $A174, DataRegularSeason20242025!$E$3:$E$1315, W$1)</f>
        <v>14</v>
      </c>
      <c r="X174" s="2">
        <f>SUMIFS(DataRegularSeason20242025!$AA$3:$AA$1315,DataRegularSeason20242025!$B$3:$B$1315, "&lt;=" &amp; $A174, DataRegularSeason20242025!$D$3:$D$1315, X$1)+SUMIFS(DataRegularSeason20242025!$AB$3:$AB$1315,DataRegularSeason20242025!$B$3:$B$1315, "&lt;=" &amp; $A174, DataRegularSeason20242025!$E$3:$E$1315, X$1)</f>
        <v>13</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20</v>
      </c>
      <c r="AC174" s="2">
        <f>SUMIFS(DataRegularSeason20242025!$AA$3:$AA$1315,DataRegularSeason20242025!$B$3:$B$1315, "&lt;=" &amp; $A174, DataRegularSeason20242025!$D$3:$D$1315, AC$1)+SUMIFS(DataRegularSeason20242025!$AB$3:$AB$1315,DataRegularSeason20242025!$B$3:$B$1315, "&lt;=" &amp; $A174, DataRegularSeason20242025!$E$3:$E$1315, AC$1)</f>
        <v>15</v>
      </c>
      <c r="AD174" s="2">
        <f>SUMIFS(DataRegularSeason20242025!$AA$3:$AA$1315,DataRegularSeason20242025!$B$3:$B$1315, "&lt;=" &amp; $A174, DataRegularSeason20242025!$D$3:$D$1315, AD$1)+SUMIFS(DataRegularSeason20242025!$AB$3:$AB$1315,DataRegularSeason20242025!$B$3:$B$1315, "&lt;=" &amp; $A174, DataRegularSeason20242025!$E$3:$E$1315, AD$1)</f>
        <v>17</v>
      </c>
      <c r="AE174" s="2">
        <f>SUMIFS(DataRegularSeason20242025!$AA$3:$AA$1315,DataRegularSeason20242025!$B$3:$B$1315, "&lt;=" &amp; $A174, DataRegularSeason20242025!$D$3:$D$1315, AE$1)+SUMIFS(DataRegularSeason20242025!$AB$3:$AB$1315,DataRegularSeason20242025!$B$3:$B$1315, "&lt;=" &amp; $A174, DataRegularSeason20242025!$E$3:$E$1315, AE$1)</f>
        <v>20</v>
      </c>
      <c r="AF174" s="2">
        <f>SUMIFS(DataRegularSeason20242025!$AA$3:$AA$1315,DataRegularSeason20242025!$B$3:$B$1315, "&lt;=" &amp; $A174, DataRegularSeason20242025!$D$3:$D$1315, AF$1)+SUMIFS(DataRegularSeason20242025!$AB$3:$AB$1315,DataRegularSeason20242025!$B$3:$B$1315, "&lt;=" &amp; $A174, DataRegularSeason20242025!$E$3:$E$1315, AF$1)</f>
        <v>28</v>
      </c>
      <c r="AG174" s="2">
        <f>SUMIFS(DataRegularSeason20242025!$AA$3:$AA$1315,DataRegularSeason20242025!$B$3:$B$1315, "&lt;=" &amp; $A174, DataRegularSeason20242025!$D$3:$D$1315, AG$1)+SUMIFS(DataRegularSeason20242025!$AB$3:$AB$1315,DataRegularSeason20242025!$B$3:$B$1315, "&lt;=" &amp; $A174, DataRegularSeason20242025!$E$3:$E$1315, AG$1)</f>
        <v>20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16</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16</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15</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23</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22</v>
      </c>
      <c r="R175" s="2">
        <f>SUMIFS(DataRegularSeason20242025!$AA$3:$AA$1315,DataRegularSeason20242025!$B$3:$B$1315, "&lt;=" &amp; $A175, DataRegularSeason20242025!$D$3:$D$1315, R$1)+SUMIFS(DataRegularSeason20242025!$AB$3:$AB$1315,DataRegularSeason20242025!$B$3:$B$1315, "&lt;=" &amp; $A175, DataRegularSeason20242025!$E$3:$E$1315, R$1)</f>
        <v>12</v>
      </c>
      <c r="S175" s="2">
        <f>SUMIFS(DataRegularSeason20242025!$AA$3:$AA$1315,DataRegularSeason20242025!$B$3:$B$1315, "&lt;=" &amp; $A175, DataRegularSeason20242025!$D$3:$D$1315, S$1)+SUMIFS(DataRegularSeason20242025!$AB$3:$AB$1315,DataRegularSeason20242025!$B$3:$B$1315, "&lt;=" &amp; $A175, DataRegularSeason20242025!$E$3:$E$1315, S$1)</f>
        <v>15</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14</v>
      </c>
      <c r="V175" s="2">
        <f>SUMIFS(DataRegularSeason20242025!$AA$3:$AA$1315,DataRegularSeason20242025!$B$3:$B$1315, "&lt;=" &amp; $A175, DataRegularSeason20242025!$D$3:$D$1315, V$1)+SUMIFS(DataRegularSeason20242025!$AB$3:$AB$1315,DataRegularSeason20242025!$B$3:$B$1315, "&lt;=" &amp; $A175, DataRegularSeason20242025!$E$3:$E$1315, V$1)</f>
        <v>14</v>
      </c>
      <c r="W175" s="2">
        <f>SUMIFS(DataRegularSeason20242025!$AA$3:$AA$1315,DataRegularSeason20242025!$B$3:$B$1315, "&lt;=" &amp; $A175, DataRegularSeason20242025!$D$3:$D$1315, W$1)+SUMIFS(DataRegularSeason20242025!$AB$3:$AB$1315,DataRegularSeason20242025!$B$3:$B$1315, "&lt;=" &amp; $A175, DataRegularSeason20242025!$E$3:$E$1315, W$1)</f>
        <v>14</v>
      </c>
      <c r="X175" s="2">
        <f>SUMIFS(DataRegularSeason20242025!$AA$3:$AA$1315,DataRegularSeason20242025!$B$3:$B$1315, "&lt;=" &amp; $A175, DataRegularSeason20242025!$D$3:$D$1315, X$1)+SUMIFS(DataRegularSeason20242025!$AB$3:$AB$1315,DataRegularSeason20242025!$B$3:$B$1315, "&lt;=" &amp; $A175, DataRegularSeason20242025!$E$3:$E$1315, X$1)</f>
        <v>13</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20</v>
      </c>
      <c r="AC175" s="2">
        <f>SUMIFS(DataRegularSeason20242025!$AA$3:$AA$1315,DataRegularSeason20242025!$B$3:$B$1315, "&lt;=" &amp; $A175, DataRegularSeason20242025!$D$3:$D$1315, AC$1)+SUMIFS(DataRegularSeason20242025!$AB$3:$AB$1315,DataRegularSeason20242025!$B$3:$B$1315, "&lt;=" &amp; $A175, DataRegularSeason20242025!$E$3:$E$1315, AC$1)</f>
        <v>15</v>
      </c>
      <c r="AD175" s="2">
        <f>SUMIFS(DataRegularSeason20242025!$AA$3:$AA$1315,DataRegularSeason20242025!$B$3:$B$1315, "&lt;=" &amp; $A175, DataRegularSeason20242025!$D$3:$D$1315, AD$1)+SUMIFS(DataRegularSeason20242025!$AB$3:$AB$1315,DataRegularSeason20242025!$B$3:$B$1315, "&lt;=" &amp; $A175, DataRegularSeason20242025!$E$3:$E$1315, AD$1)</f>
        <v>17</v>
      </c>
      <c r="AE175" s="2">
        <f>SUMIFS(DataRegularSeason20242025!$AA$3:$AA$1315,DataRegularSeason20242025!$B$3:$B$1315, "&lt;=" &amp; $A175, DataRegularSeason20242025!$D$3:$D$1315, AE$1)+SUMIFS(DataRegularSeason20242025!$AB$3:$AB$1315,DataRegularSeason20242025!$B$3:$B$1315, "&lt;=" &amp; $A175, DataRegularSeason20242025!$E$3:$E$1315, AE$1)</f>
        <v>20</v>
      </c>
      <c r="AF175" s="2">
        <f>SUMIFS(DataRegularSeason20242025!$AA$3:$AA$1315,DataRegularSeason20242025!$B$3:$B$1315, "&lt;=" &amp; $A175, DataRegularSeason20242025!$D$3:$D$1315, AF$1)+SUMIFS(DataRegularSeason20242025!$AB$3:$AB$1315,DataRegularSeason20242025!$B$3:$B$1315, "&lt;=" &amp; $A175, DataRegularSeason20242025!$E$3:$E$1315, AF$1)</f>
        <v>28</v>
      </c>
      <c r="AG175" s="2">
        <f>SUMIFS(DataRegularSeason20242025!$AA$3:$AA$1315,DataRegularSeason20242025!$B$3:$B$1315, "&lt;=" &amp; $A175, DataRegularSeason20242025!$D$3:$D$1315, AG$1)+SUMIFS(DataRegularSeason20242025!$AB$3:$AB$1315,DataRegularSeason20242025!$B$3:$B$1315, "&lt;=" &amp; $A175, DataRegularSeason20242025!$E$3:$E$1315, AG$1)</f>
        <v>20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16</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16</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15</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23</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22</v>
      </c>
      <c r="R176" s="2">
        <f>SUMIFS(DataRegularSeason20242025!$AA$3:$AA$1315,DataRegularSeason20242025!$B$3:$B$1315, "&lt;=" &amp; $A176, DataRegularSeason20242025!$D$3:$D$1315, R$1)+SUMIFS(DataRegularSeason20242025!$AB$3:$AB$1315,DataRegularSeason20242025!$B$3:$B$1315, "&lt;=" &amp; $A176, DataRegularSeason20242025!$E$3:$E$1315, R$1)</f>
        <v>12</v>
      </c>
      <c r="S176" s="2">
        <f>SUMIFS(DataRegularSeason20242025!$AA$3:$AA$1315,DataRegularSeason20242025!$B$3:$B$1315, "&lt;=" &amp; $A176, DataRegularSeason20242025!$D$3:$D$1315, S$1)+SUMIFS(DataRegularSeason20242025!$AB$3:$AB$1315,DataRegularSeason20242025!$B$3:$B$1315, "&lt;=" &amp; $A176, DataRegularSeason20242025!$E$3:$E$1315, S$1)</f>
        <v>15</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14</v>
      </c>
      <c r="V176" s="2">
        <f>SUMIFS(DataRegularSeason20242025!$AA$3:$AA$1315,DataRegularSeason20242025!$B$3:$B$1315, "&lt;=" &amp; $A176, DataRegularSeason20242025!$D$3:$D$1315, V$1)+SUMIFS(DataRegularSeason20242025!$AB$3:$AB$1315,DataRegularSeason20242025!$B$3:$B$1315, "&lt;=" &amp; $A176, DataRegularSeason20242025!$E$3:$E$1315, V$1)</f>
        <v>14</v>
      </c>
      <c r="W176" s="2">
        <f>SUMIFS(DataRegularSeason20242025!$AA$3:$AA$1315,DataRegularSeason20242025!$B$3:$B$1315, "&lt;=" &amp; $A176, DataRegularSeason20242025!$D$3:$D$1315, W$1)+SUMIFS(DataRegularSeason20242025!$AB$3:$AB$1315,DataRegularSeason20242025!$B$3:$B$1315, "&lt;=" &amp; $A176, DataRegularSeason20242025!$E$3:$E$1315, W$1)</f>
        <v>14</v>
      </c>
      <c r="X176" s="2">
        <f>SUMIFS(DataRegularSeason20242025!$AA$3:$AA$1315,DataRegularSeason20242025!$B$3:$B$1315, "&lt;=" &amp; $A176, DataRegularSeason20242025!$D$3:$D$1315, X$1)+SUMIFS(DataRegularSeason20242025!$AB$3:$AB$1315,DataRegularSeason20242025!$B$3:$B$1315, "&lt;=" &amp; $A176, DataRegularSeason20242025!$E$3:$E$1315, X$1)</f>
        <v>13</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20</v>
      </c>
      <c r="AC176" s="2">
        <f>SUMIFS(DataRegularSeason20242025!$AA$3:$AA$1315,DataRegularSeason20242025!$B$3:$B$1315, "&lt;=" &amp; $A176, DataRegularSeason20242025!$D$3:$D$1315, AC$1)+SUMIFS(DataRegularSeason20242025!$AB$3:$AB$1315,DataRegularSeason20242025!$B$3:$B$1315, "&lt;=" &amp; $A176, DataRegularSeason20242025!$E$3:$E$1315, AC$1)</f>
        <v>15</v>
      </c>
      <c r="AD176" s="2">
        <f>SUMIFS(DataRegularSeason20242025!$AA$3:$AA$1315,DataRegularSeason20242025!$B$3:$B$1315, "&lt;=" &amp; $A176, DataRegularSeason20242025!$D$3:$D$1315, AD$1)+SUMIFS(DataRegularSeason20242025!$AB$3:$AB$1315,DataRegularSeason20242025!$B$3:$B$1315, "&lt;=" &amp; $A176, DataRegularSeason20242025!$E$3:$E$1315, AD$1)</f>
        <v>17</v>
      </c>
      <c r="AE176" s="2">
        <f>SUMIFS(DataRegularSeason20242025!$AA$3:$AA$1315,DataRegularSeason20242025!$B$3:$B$1315, "&lt;=" &amp; $A176, DataRegularSeason20242025!$D$3:$D$1315, AE$1)+SUMIFS(DataRegularSeason20242025!$AB$3:$AB$1315,DataRegularSeason20242025!$B$3:$B$1315, "&lt;=" &amp; $A176, DataRegularSeason20242025!$E$3:$E$1315, AE$1)</f>
        <v>20</v>
      </c>
      <c r="AF176" s="2">
        <f>SUMIFS(DataRegularSeason20242025!$AA$3:$AA$1315,DataRegularSeason20242025!$B$3:$B$1315, "&lt;=" &amp; $A176, DataRegularSeason20242025!$D$3:$D$1315, AF$1)+SUMIFS(DataRegularSeason20242025!$AB$3:$AB$1315,DataRegularSeason20242025!$B$3:$B$1315, "&lt;=" &amp; $A176, DataRegularSeason20242025!$E$3:$E$1315, AF$1)</f>
        <v>28</v>
      </c>
      <c r="AG176" s="2">
        <f>SUMIFS(DataRegularSeason20242025!$AA$3:$AA$1315,DataRegularSeason20242025!$B$3:$B$1315, "&lt;=" &amp; $A176, DataRegularSeason20242025!$D$3:$D$1315, AG$1)+SUMIFS(DataRegularSeason20242025!$AB$3:$AB$1315,DataRegularSeason20242025!$B$3:$B$1315, "&lt;=" &amp; $A176, DataRegularSeason20242025!$E$3:$E$1315, AG$1)</f>
        <v>20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16</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16</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15</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23</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22</v>
      </c>
      <c r="R177" s="2">
        <f>SUMIFS(DataRegularSeason20242025!$AA$3:$AA$1315,DataRegularSeason20242025!$B$3:$B$1315, "&lt;=" &amp; $A177, DataRegularSeason20242025!$D$3:$D$1315, R$1)+SUMIFS(DataRegularSeason20242025!$AB$3:$AB$1315,DataRegularSeason20242025!$B$3:$B$1315, "&lt;=" &amp; $A177, DataRegularSeason20242025!$E$3:$E$1315, R$1)</f>
        <v>12</v>
      </c>
      <c r="S177" s="2">
        <f>SUMIFS(DataRegularSeason20242025!$AA$3:$AA$1315,DataRegularSeason20242025!$B$3:$B$1315, "&lt;=" &amp; $A177, DataRegularSeason20242025!$D$3:$D$1315, S$1)+SUMIFS(DataRegularSeason20242025!$AB$3:$AB$1315,DataRegularSeason20242025!$B$3:$B$1315, "&lt;=" &amp; $A177, DataRegularSeason20242025!$E$3:$E$1315, S$1)</f>
        <v>15</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14</v>
      </c>
      <c r="V177" s="2">
        <f>SUMIFS(DataRegularSeason20242025!$AA$3:$AA$1315,DataRegularSeason20242025!$B$3:$B$1315, "&lt;=" &amp; $A177, DataRegularSeason20242025!$D$3:$D$1315, V$1)+SUMIFS(DataRegularSeason20242025!$AB$3:$AB$1315,DataRegularSeason20242025!$B$3:$B$1315, "&lt;=" &amp; $A177, DataRegularSeason20242025!$E$3:$E$1315, V$1)</f>
        <v>14</v>
      </c>
      <c r="W177" s="2">
        <f>SUMIFS(DataRegularSeason20242025!$AA$3:$AA$1315,DataRegularSeason20242025!$B$3:$B$1315, "&lt;=" &amp; $A177, DataRegularSeason20242025!$D$3:$D$1315, W$1)+SUMIFS(DataRegularSeason20242025!$AB$3:$AB$1315,DataRegularSeason20242025!$B$3:$B$1315, "&lt;=" &amp; $A177, DataRegularSeason20242025!$E$3:$E$1315, W$1)</f>
        <v>14</v>
      </c>
      <c r="X177" s="2">
        <f>SUMIFS(DataRegularSeason20242025!$AA$3:$AA$1315,DataRegularSeason20242025!$B$3:$B$1315, "&lt;=" &amp; $A177, DataRegularSeason20242025!$D$3:$D$1315, X$1)+SUMIFS(DataRegularSeason20242025!$AB$3:$AB$1315,DataRegularSeason20242025!$B$3:$B$1315, "&lt;=" &amp; $A177, DataRegularSeason20242025!$E$3:$E$1315, X$1)</f>
        <v>13</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20</v>
      </c>
      <c r="AC177" s="2">
        <f>SUMIFS(DataRegularSeason20242025!$AA$3:$AA$1315,DataRegularSeason20242025!$B$3:$B$1315, "&lt;=" &amp; $A177, DataRegularSeason20242025!$D$3:$D$1315, AC$1)+SUMIFS(DataRegularSeason20242025!$AB$3:$AB$1315,DataRegularSeason20242025!$B$3:$B$1315, "&lt;=" &amp; $A177, DataRegularSeason20242025!$E$3:$E$1315, AC$1)</f>
        <v>15</v>
      </c>
      <c r="AD177" s="2">
        <f>SUMIFS(DataRegularSeason20242025!$AA$3:$AA$1315,DataRegularSeason20242025!$B$3:$B$1315, "&lt;=" &amp; $A177, DataRegularSeason20242025!$D$3:$D$1315, AD$1)+SUMIFS(DataRegularSeason20242025!$AB$3:$AB$1315,DataRegularSeason20242025!$B$3:$B$1315, "&lt;=" &amp; $A177, DataRegularSeason20242025!$E$3:$E$1315, AD$1)</f>
        <v>17</v>
      </c>
      <c r="AE177" s="2">
        <f>SUMIFS(DataRegularSeason20242025!$AA$3:$AA$1315,DataRegularSeason20242025!$B$3:$B$1315, "&lt;=" &amp; $A177, DataRegularSeason20242025!$D$3:$D$1315, AE$1)+SUMIFS(DataRegularSeason20242025!$AB$3:$AB$1315,DataRegularSeason20242025!$B$3:$B$1315, "&lt;=" &amp; $A177, DataRegularSeason20242025!$E$3:$E$1315, AE$1)</f>
        <v>20</v>
      </c>
      <c r="AF177" s="2">
        <f>SUMIFS(DataRegularSeason20242025!$AA$3:$AA$1315,DataRegularSeason20242025!$B$3:$B$1315, "&lt;=" &amp; $A177, DataRegularSeason20242025!$D$3:$D$1315, AF$1)+SUMIFS(DataRegularSeason20242025!$AB$3:$AB$1315,DataRegularSeason20242025!$B$3:$B$1315, "&lt;=" &amp; $A177, DataRegularSeason20242025!$E$3:$E$1315, AF$1)</f>
        <v>28</v>
      </c>
      <c r="AG177" s="2">
        <f>SUMIFS(DataRegularSeason20242025!$AA$3:$AA$1315,DataRegularSeason20242025!$B$3:$B$1315, "&lt;=" &amp; $A177, DataRegularSeason20242025!$D$3:$D$1315, AG$1)+SUMIFS(DataRegularSeason20242025!$AB$3:$AB$1315,DataRegularSeason20242025!$B$3:$B$1315, "&lt;=" &amp; $A177, DataRegularSeason20242025!$E$3:$E$1315, AG$1)</f>
        <v>20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16</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16</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15</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23</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22</v>
      </c>
      <c r="R178" s="2">
        <f>SUMIFS(DataRegularSeason20242025!$AA$3:$AA$1315,DataRegularSeason20242025!$B$3:$B$1315, "&lt;=" &amp; $A178, DataRegularSeason20242025!$D$3:$D$1315, R$1)+SUMIFS(DataRegularSeason20242025!$AB$3:$AB$1315,DataRegularSeason20242025!$B$3:$B$1315, "&lt;=" &amp; $A178, DataRegularSeason20242025!$E$3:$E$1315, R$1)</f>
        <v>12</v>
      </c>
      <c r="S178" s="2">
        <f>SUMIFS(DataRegularSeason20242025!$AA$3:$AA$1315,DataRegularSeason20242025!$B$3:$B$1315, "&lt;=" &amp; $A178, DataRegularSeason20242025!$D$3:$D$1315, S$1)+SUMIFS(DataRegularSeason20242025!$AB$3:$AB$1315,DataRegularSeason20242025!$B$3:$B$1315, "&lt;=" &amp; $A178, DataRegularSeason20242025!$E$3:$E$1315, S$1)</f>
        <v>15</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14</v>
      </c>
      <c r="V178" s="2">
        <f>SUMIFS(DataRegularSeason20242025!$AA$3:$AA$1315,DataRegularSeason20242025!$B$3:$B$1315, "&lt;=" &amp; $A178, DataRegularSeason20242025!$D$3:$D$1315, V$1)+SUMIFS(DataRegularSeason20242025!$AB$3:$AB$1315,DataRegularSeason20242025!$B$3:$B$1315, "&lt;=" &amp; $A178, DataRegularSeason20242025!$E$3:$E$1315, V$1)</f>
        <v>14</v>
      </c>
      <c r="W178" s="2">
        <f>SUMIFS(DataRegularSeason20242025!$AA$3:$AA$1315,DataRegularSeason20242025!$B$3:$B$1315, "&lt;=" &amp; $A178, DataRegularSeason20242025!$D$3:$D$1315, W$1)+SUMIFS(DataRegularSeason20242025!$AB$3:$AB$1315,DataRegularSeason20242025!$B$3:$B$1315, "&lt;=" &amp; $A178, DataRegularSeason20242025!$E$3:$E$1315, W$1)</f>
        <v>14</v>
      </c>
      <c r="X178" s="2">
        <f>SUMIFS(DataRegularSeason20242025!$AA$3:$AA$1315,DataRegularSeason20242025!$B$3:$B$1315, "&lt;=" &amp; $A178, DataRegularSeason20242025!$D$3:$D$1315, X$1)+SUMIFS(DataRegularSeason20242025!$AB$3:$AB$1315,DataRegularSeason20242025!$B$3:$B$1315, "&lt;=" &amp; $A178, DataRegularSeason20242025!$E$3:$E$1315, X$1)</f>
        <v>13</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20</v>
      </c>
      <c r="AC178" s="2">
        <f>SUMIFS(DataRegularSeason20242025!$AA$3:$AA$1315,DataRegularSeason20242025!$B$3:$B$1315, "&lt;=" &amp; $A178, DataRegularSeason20242025!$D$3:$D$1315, AC$1)+SUMIFS(DataRegularSeason20242025!$AB$3:$AB$1315,DataRegularSeason20242025!$B$3:$B$1315, "&lt;=" &amp; $A178, DataRegularSeason20242025!$E$3:$E$1315, AC$1)</f>
        <v>15</v>
      </c>
      <c r="AD178" s="2">
        <f>SUMIFS(DataRegularSeason20242025!$AA$3:$AA$1315,DataRegularSeason20242025!$B$3:$B$1315, "&lt;=" &amp; $A178, DataRegularSeason20242025!$D$3:$D$1315, AD$1)+SUMIFS(DataRegularSeason20242025!$AB$3:$AB$1315,DataRegularSeason20242025!$B$3:$B$1315, "&lt;=" &amp; $A178, DataRegularSeason20242025!$E$3:$E$1315, AD$1)</f>
        <v>17</v>
      </c>
      <c r="AE178" s="2">
        <f>SUMIFS(DataRegularSeason20242025!$AA$3:$AA$1315,DataRegularSeason20242025!$B$3:$B$1315, "&lt;=" &amp; $A178, DataRegularSeason20242025!$D$3:$D$1315, AE$1)+SUMIFS(DataRegularSeason20242025!$AB$3:$AB$1315,DataRegularSeason20242025!$B$3:$B$1315, "&lt;=" &amp; $A178, DataRegularSeason20242025!$E$3:$E$1315, AE$1)</f>
        <v>20</v>
      </c>
      <c r="AF178" s="2">
        <f>SUMIFS(DataRegularSeason20242025!$AA$3:$AA$1315,DataRegularSeason20242025!$B$3:$B$1315, "&lt;=" &amp; $A178, DataRegularSeason20242025!$D$3:$D$1315, AF$1)+SUMIFS(DataRegularSeason20242025!$AB$3:$AB$1315,DataRegularSeason20242025!$B$3:$B$1315, "&lt;=" &amp; $A178, DataRegularSeason20242025!$E$3:$E$1315, AF$1)</f>
        <v>28</v>
      </c>
      <c r="AG178" s="2">
        <f>SUMIFS(DataRegularSeason20242025!$AA$3:$AA$1315,DataRegularSeason20242025!$B$3:$B$1315, "&lt;=" &amp; $A178, DataRegularSeason20242025!$D$3:$D$1315, AG$1)+SUMIFS(DataRegularSeason20242025!$AB$3:$AB$1315,DataRegularSeason20242025!$B$3:$B$1315, "&lt;=" &amp; $A178, DataRegularSeason20242025!$E$3:$E$1315, AG$1)</f>
        <v>20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16</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16</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15</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23</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22</v>
      </c>
      <c r="R179" s="2">
        <f>SUMIFS(DataRegularSeason20242025!$AA$3:$AA$1315,DataRegularSeason20242025!$B$3:$B$1315, "&lt;=" &amp; $A179, DataRegularSeason20242025!$D$3:$D$1315, R$1)+SUMIFS(DataRegularSeason20242025!$AB$3:$AB$1315,DataRegularSeason20242025!$B$3:$B$1315, "&lt;=" &amp; $A179, DataRegularSeason20242025!$E$3:$E$1315, R$1)</f>
        <v>12</v>
      </c>
      <c r="S179" s="2">
        <f>SUMIFS(DataRegularSeason20242025!$AA$3:$AA$1315,DataRegularSeason20242025!$B$3:$B$1315, "&lt;=" &amp; $A179, DataRegularSeason20242025!$D$3:$D$1315, S$1)+SUMIFS(DataRegularSeason20242025!$AB$3:$AB$1315,DataRegularSeason20242025!$B$3:$B$1315, "&lt;=" &amp; $A179, DataRegularSeason20242025!$E$3:$E$1315, S$1)</f>
        <v>15</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14</v>
      </c>
      <c r="V179" s="2">
        <f>SUMIFS(DataRegularSeason20242025!$AA$3:$AA$1315,DataRegularSeason20242025!$B$3:$B$1315, "&lt;=" &amp; $A179, DataRegularSeason20242025!$D$3:$D$1315, V$1)+SUMIFS(DataRegularSeason20242025!$AB$3:$AB$1315,DataRegularSeason20242025!$B$3:$B$1315, "&lt;=" &amp; $A179, DataRegularSeason20242025!$E$3:$E$1315, V$1)</f>
        <v>14</v>
      </c>
      <c r="W179" s="2">
        <f>SUMIFS(DataRegularSeason20242025!$AA$3:$AA$1315,DataRegularSeason20242025!$B$3:$B$1315, "&lt;=" &amp; $A179, DataRegularSeason20242025!$D$3:$D$1315, W$1)+SUMIFS(DataRegularSeason20242025!$AB$3:$AB$1315,DataRegularSeason20242025!$B$3:$B$1315, "&lt;=" &amp; $A179, DataRegularSeason20242025!$E$3:$E$1315, W$1)</f>
        <v>14</v>
      </c>
      <c r="X179" s="2">
        <f>SUMIFS(DataRegularSeason20242025!$AA$3:$AA$1315,DataRegularSeason20242025!$B$3:$B$1315, "&lt;=" &amp; $A179, DataRegularSeason20242025!$D$3:$D$1315, X$1)+SUMIFS(DataRegularSeason20242025!$AB$3:$AB$1315,DataRegularSeason20242025!$B$3:$B$1315, "&lt;=" &amp; $A179, DataRegularSeason20242025!$E$3:$E$1315, X$1)</f>
        <v>13</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20</v>
      </c>
      <c r="AC179" s="2">
        <f>SUMIFS(DataRegularSeason20242025!$AA$3:$AA$1315,DataRegularSeason20242025!$B$3:$B$1315, "&lt;=" &amp; $A179, DataRegularSeason20242025!$D$3:$D$1315, AC$1)+SUMIFS(DataRegularSeason20242025!$AB$3:$AB$1315,DataRegularSeason20242025!$B$3:$B$1315, "&lt;=" &amp; $A179, DataRegularSeason20242025!$E$3:$E$1315, AC$1)</f>
        <v>15</v>
      </c>
      <c r="AD179" s="2">
        <f>SUMIFS(DataRegularSeason20242025!$AA$3:$AA$1315,DataRegularSeason20242025!$B$3:$B$1315, "&lt;=" &amp; $A179, DataRegularSeason20242025!$D$3:$D$1315, AD$1)+SUMIFS(DataRegularSeason20242025!$AB$3:$AB$1315,DataRegularSeason20242025!$B$3:$B$1315, "&lt;=" &amp; $A179, DataRegularSeason20242025!$E$3:$E$1315, AD$1)</f>
        <v>17</v>
      </c>
      <c r="AE179" s="2">
        <f>SUMIFS(DataRegularSeason20242025!$AA$3:$AA$1315,DataRegularSeason20242025!$B$3:$B$1315, "&lt;=" &amp; $A179, DataRegularSeason20242025!$D$3:$D$1315, AE$1)+SUMIFS(DataRegularSeason20242025!$AB$3:$AB$1315,DataRegularSeason20242025!$B$3:$B$1315, "&lt;=" &amp; $A179, DataRegularSeason20242025!$E$3:$E$1315, AE$1)</f>
        <v>20</v>
      </c>
      <c r="AF179" s="2">
        <f>SUMIFS(DataRegularSeason20242025!$AA$3:$AA$1315,DataRegularSeason20242025!$B$3:$B$1315, "&lt;=" &amp; $A179, DataRegularSeason20242025!$D$3:$D$1315, AF$1)+SUMIFS(DataRegularSeason20242025!$AB$3:$AB$1315,DataRegularSeason20242025!$B$3:$B$1315, "&lt;=" &amp; $A179, DataRegularSeason20242025!$E$3:$E$1315, AF$1)</f>
        <v>28</v>
      </c>
      <c r="AG179" s="2">
        <f>SUMIFS(DataRegularSeason20242025!$AA$3:$AA$1315,DataRegularSeason20242025!$B$3:$B$1315, "&lt;=" &amp; $A179, DataRegularSeason20242025!$D$3:$D$1315, AG$1)+SUMIFS(DataRegularSeason20242025!$AB$3:$AB$1315,DataRegularSeason20242025!$B$3:$B$1315, "&lt;=" &amp; $A179, DataRegularSeason20242025!$E$3:$E$1315, AG$1)</f>
        <v>20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16</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16</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15</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23</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22</v>
      </c>
      <c r="R180" s="2">
        <f>SUMIFS(DataRegularSeason20242025!$AA$3:$AA$1315,DataRegularSeason20242025!$B$3:$B$1315, "&lt;=" &amp; $A180, DataRegularSeason20242025!$D$3:$D$1315, R$1)+SUMIFS(DataRegularSeason20242025!$AB$3:$AB$1315,DataRegularSeason20242025!$B$3:$B$1315, "&lt;=" &amp; $A180, DataRegularSeason20242025!$E$3:$E$1315, R$1)</f>
        <v>12</v>
      </c>
      <c r="S180" s="2">
        <f>SUMIFS(DataRegularSeason20242025!$AA$3:$AA$1315,DataRegularSeason20242025!$B$3:$B$1315, "&lt;=" &amp; $A180, DataRegularSeason20242025!$D$3:$D$1315, S$1)+SUMIFS(DataRegularSeason20242025!$AB$3:$AB$1315,DataRegularSeason20242025!$B$3:$B$1315, "&lt;=" &amp; $A180, DataRegularSeason20242025!$E$3:$E$1315, S$1)</f>
        <v>15</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14</v>
      </c>
      <c r="V180" s="2">
        <f>SUMIFS(DataRegularSeason20242025!$AA$3:$AA$1315,DataRegularSeason20242025!$B$3:$B$1315, "&lt;=" &amp; $A180, DataRegularSeason20242025!$D$3:$D$1315, V$1)+SUMIFS(DataRegularSeason20242025!$AB$3:$AB$1315,DataRegularSeason20242025!$B$3:$B$1315, "&lt;=" &amp; $A180, DataRegularSeason20242025!$E$3:$E$1315, V$1)</f>
        <v>14</v>
      </c>
      <c r="W180" s="2">
        <f>SUMIFS(DataRegularSeason20242025!$AA$3:$AA$1315,DataRegularSeason20242025!$B$3:$B$1315, "&lt;=" &amp; $A180, DataRegularSeason20242025!$D$3:$D$1315, W$1)+SUMIFS(DataRegularSeason20242025!$AB$3:$AB$1315,DataRegularSeason20242025!$B$3:$B$1315, "&lt;=" &amp; $A180, DataRegularSeason20242025!$E$3:$E$1315, W$1)</f>
        <v>14</v>
      </c>
      <c r="X180" s="2">
        <f>SUMIFS(DataRegularSeason20242025!$AA$3:$AA$1315,DataRegularSeason20242025!$B$3:$B$1315, "&lt;=" &amp; $A180, DataRegularSeason20242025!$D$3:$D$1315, X$1)+SUMIFS(DataRegularSeason20242025!$AB$3:$AB$1315,DataRegularSeason20242025!$B$3:$B$1315, "&lt;=" &amp; $A180, DataRegularSeason20242025!$E$3:$E$1315, X$1)</f>
        <v>13</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20</v>
      </c>
      <c r="AC180" s="2">
        <f>SUMIFS(DataRegularSeason20242025!$AA$3:$AA$1315,DataRegularSeason20242025!$B$3:$B$1315, "&lt;=" &amp; $A180, DataRegularSeason20242025!$D$3:$D$1315, AC$1)+SUMIFS(DataRegularSeason20242025!$AB$3:$AB$1315,DataRegularSeason20242025!$B$3:$B$1315, "&lt;=" &amp; $A180, DataRegularSeason20242025!$E$3:$E$1315, AC$1)</f>
        <v>15</v>
      </c>
      <c r="AD180" s="2">
        <f>SUMIFS(DataRegularSeason20242025!$AA$3:$AA$1315,DataRegularSeason20242025!$B$3:$B$1315, "&lt;=" &amp; $A180, DataRegularSeason20242025!$D$3:$D$1315, AD$1)+SUMIFS(DataRegularSeason20242025!$AB$3:$AB$1315,DataRegularSeason20242025!$B$3:$B$1315, "&lt;=" &amp; $A180, DataRegularSeason20242025!$E$3:$E$1315, AD$1)</f>
        <v>17</v>
      </c>
      <c r="AE180" s="2">
        <f>SUMIFS(DataRegularSeason20242025!$AA$3:$AA$1315,DataRegularSeason20242025!$B$3:$B$1315, "&lt;=" &amp; $A180, DataRegularSeason20242025!$D$3:$D$1315, AE$1)+SUMIFS(DataRegularSeason20242025!$AB$3:$AB$1315,DataRegularSeason20242025!$B$3:$B$1315, "&lt;=" &amp; $A180, DataRegularSeason20242025!$E$3:$E$1315, AE$1)</f>
        <v>20</v>
      </c>
      <c r="AF180" s="2">
        <f>SUMIFS(DataRegularSeason20242025!$AA$3:$AA$1315,DataRegularSeason20242025!$B$3:$B$1315, "&lt;=" &amp; $A180, DataRegularSeason20242025!$D$3:$D$1315, AF$1)+SUMIFS(DataRegularSeason20242025!$AB$3:$AB$1315,DataRegularSeason20242025!$B$3:$B$1315, "&lt;=" &amp; $A180, DataRegularSeason20242025!$E$3:$E$1315, AF$1)</f>
        <v>28</v>
      </c>
      <c r="AG180" s="2">
        <f>SUMIFS(DataRegularSeason20242025!$AA$3:$AA$1315,DataRegularSeason20242025!$B$3:$B$1315, "&lt;=" &amp; $A180, DataRegularSeason20242025!$D$3:$D$1315, AG$1)+SUMIFS(DataRegularSeason20242025!$AB$3:$AB$1315,DataRegularSeason20242025!$B$3:$B$1315, "&lt;=" &amp; $A180, DataRegularSeason20242025!$E$3:$E$1315, AG$1)</f>
        <v>20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16</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16</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15</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23</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22</v>
      </c>
      <c r="R181" s="2">
        <f>SUMIFS(DataRegularSeason20242025!$AA$3:$AA$1315,DataRegularSeason20242025!$B$3:$B$1315, "&lt;=" &amp; $A181, DataRegularSeason20242025!$D$3:$D$1315, R$1)+SUMIFS(DataRegularSeason20242025!$AB$3:$AB$1315,DataRegularSeason20242025!$B$3:$B$1315, "&lt;=" &amp; $A181, DataRegularSeason20242025!$E$3:$E$1315, R$1)</f>
        <v>12</v>
      </c>
      <c r="S181" s="2">
        <f>SUMIFS(DataRegularSeason20242025!$AA$3:$AA$1315,DataRegularSeason20242025!$B$3:$B$1315, "&lt;=" &amp; $A181, DataRegularSeason20242025!$D$3:$D$1315, S$1)+SUMIFS(DataRegularSeason20242025!$AB$3:$AB$1315,DataRegularSeason20242025!$B$3:$B$1315, "&lt;=" &amp; $A181, DataRegularSeason20242025!$E$3:$E$1315, S$1)</f>
        <v>15</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14</v>
      </c>
      <c r="V181" s="2">
        <f>SUMIFS(DataRegularSeason20242025!$AA$3:$AA$1315,DataRegularSeason20242025!$B$3:$B$1315, "&lt;=" &amp; $A181, DataRegularSeason20242025!$D$3:$D$1315, V$1)+SUMIFS(DataRegularSeason20242025!$AB$3:$AB$1315,DataRegularSeason20242025!$B$3:$B$1315, "&lt;=" &amp; $A181, DataRegularSeason20242025!$E$3:$E$1315, V$1)</f>
        <v>14</v>
      </c>
      <c r="W181" s="2">
        <f>SUMIFS(DataRegularSeason20242025!$AA$3:$AA$1315,DataRegularSeason20242025!$B$3:$B$1315, "&lt;=" &amp; $A181, DataRegularSeason20242025!$D$3:$D$1315, W$1)+SUMIFS(DataRegularSeason20242025!$AB$3:$AB$1315,DataRegularSeason20242025!$B$3:$B$1315, "&lt;=" &amp; $A181, DataRegularSeason20242025!$E$3:$E$1315, W$1)</f>
        <v>14</v>
      </c>
      <c r="X181" s="2">
        <f>SUMIFS(DataRegularSeason20242025!$AA$3:$AA$1315,DataRegularSeason20242025!$B$3:$B$1315, "&lt;=" &amp; $A181, DataRegularSeason20242025!$D$3:$D$1315, X$1)+SUMIFS(DataRegularSeason20242025!$AB$3:$AB$1315,DataRegularSeason20242025!$B$3:$B$1315, "&lt;=" &amp; $A181, DataRegularSeason20242025!$E$3:$E$1315, X$1)</f>
        <v>13</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20</v>
      </c>
      <c r="AC181" s="2">
        <f>SUMIFS(DataRegularSeason20242025!$AA$3:$AA$1315,DataRegularSeason20242025!$B$3:$B$1315, "&lt;=" &amp; $A181, DataRegularSeason20242025!$D$3:$D$1315, AC$1)+SUMIFS(DataRegularSeason20242025!$AB$3:$AB$1315,DataRegularSeason20242025!$B$3:$B$1315, "&lt;=" &amp; $A181, DataRegularSeason20242025!$E$3:$E$1315, AC$1)</f>
        <v>15</v>
      </c>
      <c r="AD181" s="2">
        <f>SUMIFS(DataRegularSeason20242025!$AA$3:$AA$1315,DataRegularSeason20242025!$B$3:$B$1315, "&lt;=" &amp; $A181, DataRegularSeason20242025!$D$3:$D$1315, AD$1)+SUMIFS(DataRegularSeason20242025!$AB$3:$AB$1315,DataRegularSeason20242025!$B$3:$B$1315, "&lt;=" &amp; $A181, DataRegularSeason20242025!$E$3:$E$1315, AD$1)</f>
        <v>17</v>
      </c>
      <c r="AE181" s="2">
        <f>SUMIFS(DataRegularSeason20242025!$AA$3:$AA$1315,DataRegularSeason20242025!$B$3:$B$1315, "&lt;=" &amp; $A181, DataRegularSeason20242025!$D$3:$D$1315, AE$1)+SUMIFS(DataRegularSeason20242025!$AB$3:$AB$1315,DataRegularSeason20242025!$B$3:$B$1315, "&lt;=" &amp; $A181, DataRegularSeason20242025!$E$3:$E$1315, AE$1)</f>
        <v>20</v>
      </c>
      <c r="AF181" s="2">
        <f>SUMIFS(DataRegularSeason20242025!$AA$3:$AA$1315,DataRegularSeason20242025!$B$3:$B$1315, "&lt;=" &amp; $A181, DataRegularSeason20242025!$D$3:$D$1315, AF$1)+SUMIFS(DataRegularSeason20242025!$AB$3:$AB$1315,DataRegularSeason20242025!$B$3:$B$1315, "&lt;=" &amp; $A181, DataRegularSeason20242025!$E$3:$E$1315, AF$1)</f>
        <v>28</v>
      </c>
      <c r="AG181" s="2">
        <f>SUMIFS(DataRegularSeason20242025!$AA$3:$AA$1315,DataRegularSeason20242025!$B$3:$B$1315, "&lt;=" &amp; $A181, DataRegularSeason20242025!$D$3:$D$1315, AG$1)+SUMIFS(DataRegularSeason20242025!$AB$3:$AB$1315,DataRegularSeason20242025!$B$3:$B$1315, "&lt;=" &amp; $A181, DataRegularSeason20242025!$E$3:$E$1315, AG$1)</f>
        <v>20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16</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16</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15</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23</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22</v>
      </c>
      <c r="R182" s="2">
        <f>SUMIFS(DataRegularSeason20242025!$AA$3:$AA$1315,DataRegularSeason20242025!$B$3:$B$1315, "&lt;=" &amp; $A182, DataRegularSeason20242025!$D$3:$D$1315, R$1)+SUMIFS(DataRegularSeason20242025!$AB$3:$AB$1315,DataRegularSeason20242025!$B$3:$B$1315, "&lt;=" &amp; $A182, DataRegularSeason20242025!$E$3:$E$1315, R$1)</f>
        <v>12</v>
      </c>
      <c r="S182" s="2">
        <f>SUMIFS(DataRegularSeason20242025!$AA$3:$AA$1315,DataRegularSeason20242025!$B$3:$B$1315, "&lt;=" &amp; $A182, DataRegularSeason20242025!$D$3:$D$1315, S$1)+SUMIFS(DataRegularSeason20242025!$AB$3:$AB$1315,DataRegularSeason20242025!$B$3:$B$1315, "&lt;=" &amp; $A182, DataRegularSeason20242025!$E$3:$E$1315, S$1)</f>
        <v>15</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14</v>
      </c>
      <c r="V182" s="2">
        <f>SUMIFS(DataRegularSeason20242025!$AA$3:$AA$1315,DataRegularSeason20242025!$B$3:$B$1315, "&lt;=" &amp; $A182, DataRegularSeason20242025!$D$3:$D$1315, V$1)+SUMIFS(DataRegularSeason20242025!$AB$3:$AB$1315,DataRegularSeason20242025!$B$3:$B$1315, "&lt;=" &amp; $A182, DataRegularSeason20242025!$E$3:$E$1315, V$1)</f>
        <v>14</v>
      </c>
      <c r="W182" s="2">
        <f>SUMIFS(DataRegularSeason20242025!$AA$3:$AA$1315,DataRegularSeason20242025!$B$3:$B$1315, "&lt;=" &amp; $A182, DataRegularSeason20242025!$D$3:$D$1315, W$1)+SUMIFS(DataRegularSeason20242025!$AB$3:$AB$1315,DataRegularSeason20242025!$B$3:$B$1315, "&lt;=" &amp; $A182, DataRegularSeason20242025!$E$3:$E$1315, W$1)</f>
        <v>14</v>
      </c>
      <c r="X182" s="2">
        <f>SUMIFS(DataRegularSeason20242025!$AA$3:$AA$1315,DataRegularSeason20242025!$B$3:$B$1315, "&lt;=" &amp; $A182, DataRegularSeason20242025!$D$3:$D$1315, X$1)+SUMIFS(DataRegularSeason20242025!$AB$3:$AB$1315,DataRegularSeason20242025!$B$3:$B$1315, "&lt;=" &amp; $A182, DataRegularSeason20242025!$E$3:$E$1315, X$1)</f>
        <v>13</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20</v>
      </c>
      <c r="AC182" s="2">
        <f>SUMIFS(DataRegularSeason20242025!$AA$3:$AA$1315,DataRegularSeason20242025!$B$3:$B$1315, "&lt;=" &amp; $A182, DataRegularSeason20242025!$D$3:$D$1315, AC$1)+SUMIFS(DataRegularSeason20242025!$AB$3:$AB$1315,DataRegularSeason20242025!$B$3:$B$1315, "&lt;=" &amp; $A182, DataRegularSeason20242025!$E$3:$E$1315, AC$1)</f>
        <v>15</v>
      </c>
      <c r="AD182" s="2">
        <f>SUMIFS(DataRegularSeason20242025!$AA$3:$AA$1315,DataRegularSeason20242025!$B$3:$B$1315, "&lt;=" &amp; $A182, DataRegularSeason20242025!$D$3:$D$1315, AD$1)+SUMIFS(DataRegularSeason20242025!$AB$3:$AB$1315,DataRegularSeason20242025!$B$3:$B$1315, "&lt;=" &amp; $A182, DataRegularSeason20242025!$E$3:$E$1315, AD$1)</f>
        <v>17</v>
      </c>
      <c r="AE182" s="2">
        <f>SUMIFS(DataRegularSeason20242025!$AA$3:$AA$1315,DataRegularSeason20242025!$B$3:$B$1315, "&lt;=" &amp; $A182, DataRegularSeason20242025!$D$3:$D$1315, AE$1)+SUMIFS(DataRegularSeason20242025!$AB$3:$AB$1315,DataRegularSeason20242025!$B$3:$B$1315, "&lt;=" &amp; $A182, DataRegularSeason20242025!$E$3:$E$1315, AE$1)</f>
        <v>20</v>
      </c>
      <c r="AF182" s="2">
        <f>SUMIFS(DataRegularSeason20242025!$AA$3:$AA$1315,DataRegularSeason20242025!$B$3:$B$1315, "&lt;=" &amp; $A182, DataRegularSeason20242025!$D$3:$D$1315, AF$1)+SUMIFS(DataRegularSeason20242025!$AB$3:$AB$1315,DataRegularSeason20242025!$B$3:$B$1315, "&lt;=" &amp; $A182, DataRegularSeason20242025!$E$3:$E$1315, AF$1)</f>
        <v>28</v>
      </c>
      <c r="AG182" s="2">
        <f>SUMIFS(DataRegularSeason20242025!$AA$3:$AA$1315,DataRegularSeason20242025!$B$3:$B$1315, "&lt;=" &amp; $A182, DataRegularSeason20242025!$D$3:$D$1315, AG$1)+SUMIFS(DataRegularSeason20242025!$AB$3:$AB$1315,DataRegularSeason20242025!$B$3:$B$1315, "&lt;=" &amp; $A182, DataRegularSeason20242025!$E$3:$E$1315, AG$1)</f>
        <v>20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16</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16</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15</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23</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22</v>
      </c>
      <c r="R183" s="2">
        <f>SUMIFS(DataRegularSeason20242025!$AA$3:$AA$1315,DataRegularSeason20242025!$B$3:$B$1315, "&lt;=" &amp; $A183, DataRegularSeason20242025!$D$3:$D$1315, R$1)+SUMIFS(DataRegularSeason20242025!$AB$3:$AB$1315,DataRegularSeason20242025!$B$3:$B$1315, "&lt;=" &amp; $A183, DataRegularSeason20242025!$E$3:$E$1315, R$1)</f>
        <v>12</v>
      </c>
      <c r="S183" s="2">
        <f>SUMIFS(DataRegularSeason20242025!$AA$3:$AA$1315,DataRegularSeason20242025!$B$3:$B$1315, "&lt;=" &amp; $A183, DataRegularSeason20242025!$D$3:$D$1315, S$1)+SUMIFS(DataRegularSeason20242025!$AB$3:$AB$1315,DataRegularSeason20242025!$B$3:$B$1315, "&lt;=" &amp; $A183, DataRegularSeason20242025!$E$3:$E$1315, S$1)</f>
        <v>15</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14</v>
      </c>
      <c r="V183" s="2">
        <f>SUMIFS(DataRegularSeason20242025!$AA$3:$AA$1315,DataRegularSeason20242025!$B$3:$B$1315, "&lt;=" &amp; $A183, DataRegularSeason20242025!$D$3:$D$1315, V$1)+SUMIFS(DataRegularSeason20242025!$AB$3:$AB$1315,DataRegularSeason20242025!$B$3:$B$1315, "&lt;=" &amp; $A183, DataRegularSeason20242025!$E$3:$E$1315, V$1)</f>
        <v>14</v>
      </c>
      <c r="W183" s="2">
        <f>SUMIFS(DataRegularSeason20242025!$AA$3:$AA$1315,DataRegularSeason20242025!$B$3:$B$1315, "&lt;=" &amp; $A183, DataRegularSeason20242025!$D$3:$D$1315, W$1)+SUMIFS(DataRegularSeason20242025!$AB$3:$AB$1315,DataRegularSeason20242025!$B$3:$B$1315, "&lt;=" &amp; $A183, DataRegularSeason20242025!$E$3:$E$1315, W$1)</f>
        <v>14</v>
      </c>
      <c r="X183" s="2">
        <f>SUMIFS(DataRegularSeason20242025!$AA$3:$AA$1315,DataRegularSeason20242025!$B$3:$B$1315, "&lt;=" &amp; $A183, DataRegularSeason20242025!$D$3:$D$1315, X$1)+SUMIFS(DataRegularSeason20242025!$AB$3:$AB$1315,DataRegularSeason20242025!$B$3:$B$1315, "&lt;=" &amp; $A183, DataRegularSeason20242025!$E$3:$E$1315, X$1)</f>
        <v>13</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20</v>
      </c>
      <c r="AC183" s="2">
        <f>SUMIFS(DataRegularSeason20242025!$AA$3:$AA$1315,DataRegularSeason20242025!$B$3:$B$1315, "&lt;=" &amp; $A183, DataRegularSeason20242025!$D$3:$D$1315, AC$1)+SUMIFS(DataRegularSeason20242025!$AB$3:$AB$1315,DataRegularSeason20242025!$B$3:$B$1315, "&lt;=" &amp; $A183, DataRegularSeason20242025!$E$3:$E$1315, AC$1)</f>
        <v>15</v>
      </c>
      <c r="AD183" s="2">
        <f>SUMIFS(DataRegularSeason20242025!$AA$3:$AA$1315,DataRegularSeason20242025!$B$3:$B$1315, "&lt;=" &amp; $A183, DataRegularSeason20242025!$D$3:$D$1315, AD$1)+SUMIFS(DataRegularSeason20242025!$AB$3:$AB$1315,DataRegularSeason20242025!$B$3:$B$1315, "&lt;=" &amp; $A183, DataRegularSeason20242025!$E$3:$E$1315, AD$1)</f>
        <v>17</v>
      </c>
      <c r="AE183" s="2">
        <f>SUMIFS(DataRegularSeason20242025!$AA$3:$AA$1315,DataRegularSeason20242025!$B$3:$B$1315, "&lt;=" &amp; $A183, DataRegularSeason20242025!$D$3:$D$1315, AE$1)+SUMIFS(DataRegularSeason20242025!$AB$3:$AB$1315,DataRegularSeason20242025!$B$3:$B$1315, "&lt;=" &amp; $A183, DataRegularSeason20242025!$E$3:$E$1315, AE$1)</f>
        <v>20</v>
      </c>
      <c r="AF183" s="2">
        <f>SUMIFS(DataRegularSeason20242025!$AA$3:$AA$1315,DataRegularSeason20242025!$B$3:$B$1315, "&lt;=" &amp; $A183, DataRegularSeason20242025!$D$3:$D$1315, AF$1)+SUMIFS(DataRegularSeason20242025!$AB$3:$AB$1315,DataRegularSeason20242025!$B$3:$B$1315, "&lt;=" &amp; $A183, DataRegularSeason20242025!$E$3:$E$1315, AF$1)</f>
        <v>28</v>
      </c>
      <c r="AG183" s="2">
        <f>SUMIFS(DataRegularSeason20242025!$AA$3:$AA$1315,DataRegularSeason20242025!$B$3:$B$1315, "&lt;=" &amp; $A183, DataRegularSeason20242025!$D$3:$D$1315, AG$1)+SUMIFS(DataRegularSeason20242025!$AB$3:$AB$1315,DataRegularSeason20242025!$B$3:$B$1315, "&lt;=" &amp; $A183, DataRegularSeason20242025!$E$3:$E$1315, AG$1)</f>
        <v>20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16</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16</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15</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23</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22</v>
      </c>
      <c r="R184" s="2">
        <f>SUMIFS(DataRegularSeason20242025!$AA$3:$AA$1315,DataRegularSeason20242025!$B$3:$B$1315, "&lt;=" &amp; $A184, DataRegularSeason20242025!$D$3:$D$1315, R$1)+SUMIFS(DataRegularSeason20242025!$AB$3:$AB$1315,DataRegularSeason20242025!$B$3:$B$1315, "&lt;=" &amp; $A184, DataRegularSeason20242025!$E$3:$E$1315, R$1)</f>
        <v>12</v>
      </c>
      <c r="S184" s="2">
        <f>SUMIFS(DataRegularSeason20242025!$AA$3:$AA$1315,DataRegularSeason20242025!$B$3:$B$1315, "&lt;=" &amp; $A184, DataRegularSeason20242025!$D$3:$D$1315, S$1)+SUMIFS(DataRegularSeason20242025!$AB$3:$AB$1315,DataRegularSeason20242025!$B$3:$B$1315, "&lt;=" &amp; $A184, DataRegularSeason20242025!$E$3:$E$1315, S$1)</f>
        <v>15</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14</v>
      </c>
      <c r="V184" s="2">
        <f>SUMIFS(DataRegularSeason20242025!$AA$3:$AA$1315,DataRegularSeason20242025!$B$3:$B$1315, "&lt;=" &amp; $A184, DataRegularSeason20242025!$D$3:$D$1315, V$1)+SUMIFS(DataRegularSeason20242025!$AB$3:$AB$1315,DataRegularSeason20242025!$B$3:$B$1315, "&lt;=" &amp; $A184, DataRegularSeason20242025!$E$3:$E$1315, V$1)</f>
        <v>14</v>
      </c>
      <c r="W184" s="2">
        <f>SUMIFS(DataRegularSeason20242025!$AA$3:$AA$1315,DataRegularSeason20242025!$B$3:$B$1315, "&lt;=" &amp; $A184, DataRegularSeason20242025!$D$3:$D$1315, W$1)+SUMIFS(DataRegularSeason20242025!$AB$3:$AB$1315,DataRegularSeason20242025!$B$3:$B$1315, "&lt;=" &amp; $A184, DataRegularSeason20242025!$E$3:$E$1315, W$1)</f>
        <v>14</v>
      </c>
      <c r="X184" s="2">
        <f>SUMIFS(DataRegularSeason20242025!$AA$3:$AA$1315,DataRegularSeason20242025!$B$3:$B$1315, "&lt;=" &amp; $A184, DataRegularSeason20242025!$D$3:$D$1315, X$1)+SUMIFS(DataRegularSeason20242025!$AB$3:$AB$1315,DataRegularSeason20242025!$B$3:$B$1315, "&lt;=" &amp; $A184, DataRegularSeason20242025!$E$3:$E$1315, X$1)</f>
        <v>13</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20</v>
      </c>
      <c r="AC184" s="2">
        <f>SUMIFS(DataRegularSeason20242025!$AA$3:$AA$1315,DataRegularSeason20242025!$B$3:$B$1315, "&lt;=" &amp; $A184, DataRegularSeason20242025!$D$3:$D$1315, AC$1)+SUMIFS(DataRegularSeason20242025!$AB$3:$AB$1315,DataRegularSeason20242025!$B$3:$B$1315, "&lt;=" &amp; $A184, DataRegularSeason20242025!$E$3:$E$1315, AC$1)</f>
        <v>15</v>
      </c>
      <c r="AD184" s="2">
        <f>SUMIFS(DataRegularSeason20242025!$AA$3:$AA$1315,DataRegularSeason20242025!$B$3:$B$1315, "&lt;=" &amp; $A184, DataRegularSeason20242025!$D$3:$D$1315, AD$1)+SUMIFS(DataRegularSeason20242025!$AB$3:$AB$1315,DataRegularSeason20242025!$B$3:$B$1315, "&lt;=" &amp; $A184, DataRegularSeason20242025!$E$3:$E$1315, AD$1)</f>
        <v>17</v>
      </c>
      <c r="AE184" s="2">
        <f>SUMIFS(DataRegularSeason20242025!$AA$3:$AA$1315,DataRegularSeason20242025!$B$3:$B$1315, "&lt;=" &amp; $A184, DataRegularSeason20242025!$D$3:$D$1315, AE$1)+SUMIFS(DataRegularSeason20242025!$AB$3:$AB$1315,DataRegularSeason20242025!$B$3:$B$1315, "&lt;=" &amp; $A184, DataRegularSeason20242025!$E$3:$E$1315, AE$1)</f>
        <v>20</v>
      </c>
      <c r="AF184" s="2">
        <f>SUMIFS(DataRegularSeason20242025!$AA$3:$AA$1315,DataRegularSeason20242025!$B$3:$B$1315, "&lt;=" &amp; $A184, DataRegularSeason20242025!$D$3:$D$1315, AF$1)+SUMIFS(DataRegularSeason20242025!$AB$3:$AB$1315,DataRegularSeason20242025!$B$3:$B$1315, "&lt;=" &amp; $A184, DataRegularSeason20242025!$E$3:$E$1315, AF$1)</f>
        <v>28</v>
      </c>
      <c r="AG184" s="2">
        <f>SUMIFS(DataRegularSeason20242025!$AA$3:$AA$1315,DataRegularSeason20242025!$B$3:$B$1315, "&lt;=" &amp; $A184, DataRegularSeason20242025!$D$3:$D$1315, AG$1)+SUMIFS(DataRegularSeason20242025!$AB$3:$AB$1315,DataRegularSeason20242025!$B$3:$B$1315, "&lt;=" &amp; $A184, DataRegularSeason20242025!$E$3:$E$1315, AG$1)</f>
        <v>20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16</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16</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15</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23</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22</v>
      </c>
      <c r="R185" s="2">
        <f>SUMIFS(DataRegularSeason20242025!$AA$3:$AA$1315,DataRegularSeason20242025!$B$3:$B$1315, "&lt;=" &amp; $A185, DataRegularSeason20242025!$D$3:$D$1315, R$1)+SUMIFS(DataRegularSeason20242025!$AB$3:$AB$1315,DataRegularSeason20242025!$B$3:$B$1315, "&lt;=" &amp; $A185, DataRegularSeason20242025!$E$3:$E$1315, R$1)</f>
        <v>12</v>
      </c>
      <c r="S185" s="2">
        <f>SUMIFS(DataRegularSeason20242025!$AA$3:$AA$1315,DataRegularSeason20242025!$B$3:$B$1315, "&lt;=" &amp; $A185, DataRegularSeason20242025!$D$3:$D$1315, S$1)+SUMIFS(DataRegularSeason20242025!$AB$3:$AB$1315,DataRegularSeason20242025!$B$3:$B$1315, "&lt;=" &amp; $A185, DataRegularSeason20242025!$E$3:$E$1315, S$1)</f>
        <v>15</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14</v>
      </c>
      <c r="V185" s="2">
        <f>SUMIFS(DataRegularSeason20242025!$AA$3:$AA$1315,DataRegularSeason20242025!$B$3:$B$1315, "&lt;=" &amp; $A185, DataRegularSeason20242025!$D$3:$D$1315, V$1)+SUMIFS(DataRegularSeason20242025!$AB$3:$AB$1315,DataRegularSeason20242025!$B$3:$B$1315, "&lt;=" &amp; $A185, DataRegularSeason20242025!$E$3:$E$1315, V$1)</f>
        <v>14</v>
      </c>
      <c r="W185" s="2">
        <f>SUMIFS(DataRegularSeason20242025!$AA$3:$AA$1315,DataRegularSeason20242025!$B$3:$B$1315, "&lt;=" &amp; $A185, DataRegularSeason20242025!$D$3:$D$1315, W$1)+SUMIFS(DataRegularSeason20242025!$AB$3:$AB$1315,DataRegularSeason20242025!$B$3:$B$1315, "&lt;=" &amp; $A185, DataRegularSeason20242025!$E$3:$E$1315, W$1)</f>
        <v>14</v>
      </c>
      <c r="X185" s="2">
        <f>SUMIFS(DataRegularSeason20242025!$AA$3:$AA$1315,DataRegularSeason20242025!$B$3:$B$1315, "&lt;=" &amp; $A185, DataRegularSeason20242025!$D$3:$D$1315, X$1)+SUMIFS(DataRegularSeason20242025!$AB$3:$AB$1315,DataRegularSeason20242025!$B$3:$B$1315, "&lt;=" &amp; $A185, DataRegularSeason20242025!$E$3:$E$1315, X$1)</f>
        <v>13</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20</v>
      </c>
      <c r="AC185" s="2">
        <f>SUMIFS(DataRegularSeason20242025!$AA$3:$AA$1315,DataRegularSeason20242025!$B$3:$B$1315, "&lt;=" &amp; $A185, DataRegularSeason20242025!$D$3:$D$1315, AC$1)+SUMIFS(DataRegularSeason20242025!$AB$3:$AB$1315,DataRegularSeason20242025!$B$3:$B$1315, "&lt;=" &amp; $A185, DataRegularSeason20242025!$E$3:$E$1315, AC$1)</f>
        <v>15</v>
      </c>
      <c r="AD185" s="2">
        <f>SUMIFS(DataRegularSeason20242025!$AA$3:$AA$1315,DataRegularSeason20242025!$B$3:$B$1315, "&lt;=" &amp; $A185, DataRegularSeason20242025!$D$3:$D$1315, AD$1)+SUMIFS(DataRegularSeason20242025!$AB$3:$AB$1315,DataRegularSeason20242025!$B$3:$B$1315, "&lt;=" &amp; $A185, DataRegularSeason20242025!$E$3:$E$1315, AD$1)</f>
        <v>17</v>
      </c>
      <c r="AE185" s="2">
        <f>SUMIFS(DataRegularSeason20242025!$AA$3:$AA$1315,DataRegularSeason20242025!$B$3:$B$1315, "&lt;=" &amp; $A185, DataRegularSeason20242025!$D$3:$D$1315, AE$1)+SUMIFS(DataRegularSeason20242025!$AB$3:$AB$1315,DataRegularSeason20242025!$B$3:$B$1315, "&lt;=" &amp; $A185, DataRegularSeason20242025!$E$3:$E$1315, AE$1)</f>
        <v>20</v>
      </c>
      <c r="AF185" s="2">
        <f>SUMIFS(DataRegularSeason20242025!$AA$3:$AA$1315,DataRegularSeason20242025!$B$3:$B$1315, "&lt;=" &amp; $A185, DataRegularSeason20242025!$D$3:$D$1315, AF$1)+SUMIFS(DataRegularSeason20242025!$AB$3:$AB$1315,DataRegularSeason20242025!$B$3:$B$1315, "&lt;=" &amp; $A185, DataRegularSeason20242025!$E$3:$E$1315, AF$1)</f>
        <v>28</v>
      </c>
      <c r="AG185" s="2">
        <f>SUMIFS(DataRegularSeason20242025!$AA$3:$AA$1315,DataRegularSeason20242025!$B$3:$B$1315, "&lt;=" &amp; $A185, DataRegularSeason20242025!$D$3:$D$1315, AG$1)+SUMIFS(DataRegularSeason20242025!$AB$3:$AB$1315,DataRegularSeason20242025!$B$3:$B$1315, "&lt;=" &amp; $A185, DataRegularSeason20242025!$E$3:$E$1315, AG$1)</f>
        <v>20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16</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16</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15</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23</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22</v>
      </c>
      <c r="R186" s="2">
        <f>SUMIFS(DataRegularSeason20242025!$AA$3:$AA$1315,DataRegularSeason20242025!$B$3:$B$1315, "&lt;=" &amp; $A186, DataRegularSeason20242025!$D$3:$D$1315, R$1)+SUMIFS(DataRegularSeason20242025!$AB$3:$AB$1315,DataRegularSeason20242025!$B$3:$B$1315, "&lt;=" &amp; $A186, DataRegularSeason20242025!$E$3:$E$1315, R$1)</f>
        <v>12</v>
      </c>
      <c r="S186" s="2">
        <f>SUMIFS(DataRegularSeason20242025!$AA$3:$AA$1315,DataRegularSeason20242025!$B$3:$B$1315, "&lt;=" &amp; $A186, DataRegularSeason20242025!$D$3:$D$1315, S$1)+SUMIFS(DataRegularSeason20242025!$AB$3:$AB$1315,DataRegularSeason20242025!$B$3:$B$1315, "&lt;=" &amp; $A186, DataRegularSeason20242025!$E$3:$E$1315, S$1)</f>
        <v>15</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14</v>
      </c>
      <c r="V186" s="2">
        <f>SUMIFS(DataRegularSeason20242025!$AA$3:$AA$1315,DataRegularSeason20242025!$B$3:$B$1315, "&lt;=" &amp; $A186, DataRegularSeason20242025!$D$3:$D$1315, V$1)+SUMIFS(DataRegularSeason20242025!$AB$3:$AB$1315,DataRegularSeason20242025!$B$3:$B$1315, "&lt;=" &amp; $A186, DataRegularSeason20242025!$E$3:$E$1315, V$1)</f>
        <v>14</v>
      </c>
      <c r="W186" s="2">
        <f>SUMIFS(DataRegularSeason20242025!$AA$3:$AA$1315,DataRegularSeason20242025!$B$3:$B$1315, "&lt;=" &amp; $A186, DataRegularSeason20242025!$D$3:$D$1315, W$1)+SUMIFS(DataRegularSeason20242025!$AB$3:$AB$1315,DataRegularSeason20242025!$B$3:$B$1315, "&lt;=" &amp; $A186, DataRegularSeason20242025!$E$3:$E$1315, W$1)</f>
        <v>14</v>
      </c>
      <c r="X186" s="2">
        <f>SUMIFS(DataRegularSeason20242025!$AA$3:$AA$1315,DataRegularSeason20242025!$B$3:$B$1315, "&lt;=" &amp; $A186, DataRegularSeason20242025!$D$3:$D$1315, X$1)+SUMIFS(DataRegularSeason20242025!$AB$3:$AB$1315,DataRegularSeason20242025!$B$3:$B$1315, "&lt;=" &amp; $A186, DataRegularSeason20242025!$E$3:$E$1315, X$1)</f>
        <v>13</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20</v>
      </c>
      <c r="AC186" s="2">
        <f>SUMIFS(DataRegularSeason20242025!$AA$3:$AA$1315,DataRegularSeason20242025!$B$3:$B$1315, "&lt;=" &amp; $A186, DataRegularSeason20242025!$D$3:$D$1315, AC$1)+SUMIFS(DataRegularSeason20242025!$AB$3:$AB$1315,DataRegularSeason20242025!$B$3:$B$1315, "&lt;=" &amp; $A186, DataRegularSeason20242025!$E$3:$E$1315, AC$1)</f>
        <v>15</v>
      </c>
      <c r="AD186" s="2">
        <f>SUMIFS(DataRegularSeason20242025!$AA$3:$AA$1315,DataRegularSeason20242025!$B$3:$B$1315, "&lt;=" &amp; $A186, DataRegularSeason20242025!$D$3:$D$1315, AD$1)+SUMIFS(DataRegularSeason20242025!$AB$3:$AB$1315,DataRegularSeason20242025!$B$3:$B$1315, "&lt;=" &amp; $A186, DataRegularSeason20242025!$E$3:$E$1315, AD$1)</f>
        <v>17</v>
      </c>
      <c r="AE186" s="2">
        <f>SUMIFS(DataRegularSeason20242025!$AA$3:$AA$1315,DataRegularSeason20242025!$B$3:$B$1315, "&lt;=" &amp; $A186, DataRegularSeason20242025!$D$3:$D$1315, AE$1)+SUMIFS(DataRegularSeason20242025!$AB$3:$AB$1315,DataRegularSeason20242025!$B$3:$B$1315, "&lt;=" &amp; $A186, DataRegularSeason20242025!$E$3:$E$1315, AE$1)</f>
        <v>20</v>
      </c>
      <c r="AF186" s="2">
        <f>SUMIFS(DataRegularSeason20242025!$AA$3:$AA$1315,DataRegularSeason20242025!$B$3:$B$1315, "&lt;=" &amp; $A186, DataRegularSeason20242025!$D$3:$D$1315, AF$1)+SUMIFS(DataRegularSeason20242025!$AB$3:$AB$1315,DataRegularSeason20242025!$B$3:$B$1315, "&lt;=" &amp; $A186, DataRegularSeason20242025!$E$3:$E$1315, AF$1)</f>
        <v>28</v>
      </c>
      <c r="AG186" s="2">
        <f>SUMIFS(DataRegularSeason20242025!$AA$3:$AA$1315,DataRegularSeason20242025!$B$3:$B$1315, "&lt;=" &amp; $A186, DataRegularSeason20242025!$D$3:$D$1315, AG$1)+SUMIFS(DataRegularSeason20242025!$AB$3:$AB$1315,DataRegularSeason20242025!$B$3:$B$1315, "&lt;=" &amp; $A186, DataRegularSeason20242025!$E$3:$E$1315, AG$1)</f>
        <v>20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16</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16</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15</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23</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22</v>
      </c>
      <c r="R187" s="2">
        <f>SUMIFS(DataRegularSeason20242025!$AA$3:$AA$1315,DataRegularSeason20242025!$B$3:$B$1315, "&lt;=" &amp; $A187, DataRegularSeason20242025!$D$3:$D$1315, R$1)+SUMIFS(DataRegularSeason20242025!$AB$3:$AB$1315,DataRegularSeason20242025!$B$3:$B$1315, "&lt;=" &amp; $A187, DataRegularSeason20242025!$E$3:$E$1315, R$1)</f>
        <v>12</v>
      </c>
      <c r="S187" s="2">
        <f>SUMIFS(DataRegularSeason20242025!$AA$3:$AA$1315,DataRegularSeason20242025!$B$3:$B$1315, "&lt;=" &amp; $A187, DataRegularSeason20242025!$D$3:$D$1315, S$1)+SUMIFS(DataRegularSeason20242025!$AB$3:$AB$1315,DataRegularSeason20242025!$B$3:$B$1315, "&lt;=" &amp; $A187, DataRegularSeason20242025!$E$3:$E$1315, S$1)</f>
        <v>15</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14</v>
      </c>
      <c r="V187" s="2">
        <f>SUMIFS(DataRegularSeason20242025!$AA$3:$AA$1315,DataRegularSeason20242025!$B$3:$B$1315, "&lt;=" &amp; $A187, DataRegularSeason20242025!$D$3:$D$1315, V$1)+SUMIFS(DataRegularSeason20242025!$AB$3:$AB$1315,DataRegularSeason20242025!$B$3:$B$1315, "&lt;=" &amp; $A187, DataRegularSeason20242025!$E$3:$E$1315, V$1)</f>
        <v>14</v>
      </c>
      <c r="W187" s="2">
        <f>SUMIFS(DataRegularSeason20242025!$AA$3:$AA$1315,DataRegularSeason20242025!$B$3:$B$1315, "&lt;=" &amp; $A187, DataRegularSeason20242025!$D$3:$D$1315, W$1)+SUMIFS(DataRegularSeason20242025!$AB$3:$AB$1315,DataRegularSeason20242025!$B$3:$B$1315, "&lt;=" &amp; $A187, DataRegularSeason20242025!$E$3:$E$1315, W$1)</f>
        <v>14</v>
      </c>
      <c r="X187" s="2">
        <f>SUMIFS(DataRegularSeason20242025!$AA$3:$AA$1315,DataRegularSeason20242025!$B$3:$B$1315, "&lt;=" &amp; $A187, DataRegularSeason20242025!$D$3:$D$1315, X$1)+SUMIFS(DataRegularSeason20242025!$AB$3:$AB$1315,DataRegularSeason20242025!$B$3:$B$1315, "&lt;=" &amp; $A187, DataRegularSeason20242025!$E$3:$E$1315, X$1)</f>
        <v>13</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20</v>
      </c>
      <c r="AC187" s="2">
        <f>SUMIFS(DataRegularSeason20242025!$AA$3:$AA$1315,DataRegularSeason20242025!$B$3:$B$1315, "&lt;=" &amp; $A187, DataRegularSeason20242025!$D$3:$D$1315, AC$1)+SUMIFS(DataRegularSeason20242025!$AB$3:$AB$1315,DataRegularSeason20242025!$B$3:$B$1315, "&lt;=" &amp; $A187, DataRegularSeason20242025!$E$3:$E$1315, AC$1)</f>
        <v>15</v>
      </c>
      <c r="AD187" s="2">
        <f>SUMIFS(DataRegularSeason20242025!$AA$3:$AA$1315,DataRegularSeason20242025!$B$3:$B$1315, "&lt;=" &amp; $A187, DataRegularSeason20242025!$D$3:$D$1315, AD$1)+SUMIFS(DataRegularSeason20242025!$AB$3:$AB$1315,DataRegularSeason20242025!$B$3:$B$1315, "&lt;=" &amp; $A187, DataRegularSeason20242025!$E$3:$E$1315, AD$1)</f>
        <v>17</v>
      </c>
      <c r="AE187" s="2">
        <f>SUMIFS(DataRegularSeason20242025!$AA$3:$AA$1315,DataRegularSeason20242025!$B$3:$B$1315, "&lt;=" &amp; $A187, DataRegularSeason20242025!$D$3:$D$1315, AE$1)+SUMIFS(DataRegularSeason20242025!$AB$3:$AB$1315,DataRegularSeason20242025!$B$3:$B$1315, "&lt;=" &amp; $A187, DataRegularSeason20242025!$E$3:$E$1315, AE$1)</f>
        <v>20</v>
      </c>
      <c r="AF187" s="2">
        <f>SUMIFS(DataRegularSeason20242025!$AA$3:$AA$1315,DataRegularSeason20242025!$B$3:$B$1315, "&lt;=" &amp; $A187, DataRegularSeason20242025!$D$3:$D$1315, AF$1)+SUMIFS(DataRegularSeason20242025!$AB$3:$AB$1315,DataRegularSeason20242025!$B$3:$B$1315, "&lt;=" &amp; $A187, DataRegularSeason20242025!$E$3:$E$1315, AF$1)</f>
        <v>28</v>
      </c>
      <c r="AG187" s="2">
        <f>SUMIFS(DataRegularSeason20242025!$AA$3:$AA$1315,DataRegularSeason20242025!$B$3:$B$1315, "&lt;=" &amp; $A187, DataRegularSeason20242025!$D$3:$D$1315, AG$1)+SUMIFS(DataRegularSeason20242025!$AB$3:$AB$1315,DataRegularSeason20242025!$B$3:$B$1315, "&lt;=" &amp; $A187, DataRegularSeason20242025!$E$3:$E$1315, AG$1)</f>
        <v>20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16</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16</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15</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23</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22</v>
      </c>
      <c r="R188" s="2">
        <f>SUMIFS(DataRegularSeason20242025!$AA$3:$AA$1315,DataRegularSeason20242025!$B$3:$B$1315, "&lt;=" &amp; $A188, DataRegularSeason20242025!$D$3:$D$1315, R$1)+SUMIFS(DataRegularSeason20242025!$AB$3:$AB$1315,DataRegularSeason20242025!$B$3:$B$1315, "&lt;=" &amp; $A188, DataRegularSeason20242025!$E$3:$E$1315, R$1)</f>
        <v>12</v>
      </c>
      <c r="S188" s="2">
        <f>SUMIFS(DataRegularSeason20242025!$AA$3:$AA$1315,DataRegularSeason20242025!$B$3:$B$1315, "&lt;=" &amp; $A188, DataRegularSeason20242025!$D$3:$D$1315, S$1)+SUMIFS(DataRegularSeason20242025!$AB$3:$AB$1315,DataRegularSeason20242025!$B$3:$B$1315, "&lt;=" &amp; $A188, DataRegularSeason20242025!$E$3:$E$1315, S$1)</f>
        <v>15</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14</v>
      </c>
      <c r="V188" s="2">
        <f>SUMIFS(DataRegularSeason20242025!$AA$3:$AA$1315,DataRegularSeason20242025!$B$3:$B$1315, "&lt;=" &amp; $A188, DataRegularSeason20242025!$D$3:$D$1315, V$1)+SUMIFS(DataRegularSeason20242025!$AB$3:$AB$1315,DataRegularSeason20242025!$B$3:$B$1315, "&lt;=" &amp; $A188, DataRegularSeason20242025!$E$3:$E$1315, V$1)</f>
        <v>14</v>
      </c>
      <c r="W188" s="2">
        <f>SUMIFS(DataRegularSeason20242025!$AA$3:$AA$1315,DataRegularSeason20242025!$B$3:$B$1315, "&lt;=" &amp; $A188, DataRegularSeason20242025!$D$3:$D$1315, W$1)+SUMIFS(DataRegularSeason20242025!$AB$3:$AB$1315,DataRegularSeason20242025!$B$3:$B$1315, "&lt;=" &amp; $A188, DataRegularSeason20242025!$E$3:$E$1315, W$1)</f>
        <v>14</v>
      </c>
      <c r="X188" s="2">
        <f>SUMIFS(DataRegularSeason20242025!$AA$3:$AA$1315,DataRegularSeason20242025!$B$3:$B$1315, "&lt;=" &amp; $A188, DataRegularSeason20242025!$D$3:$D$1315, X$1)+SUMIFS(DataRegularSeason20242025!$AB$3:$AB$1315,DataRegularSeason20242025!$B$3:$B$1315, "&lt;=" &amp; $A188, DataRegularSeason20242025!$E$3:$E$1315, X$1)</f>
        <v>13</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20</v>
      </c>
      <c r="AC188" s="2">
        <f>SUMIFS(DataRegularSeason20242025!$AA$3:$AA$1315,DataRegularSeason20242025!$B$3:$B$1315, "&lt;=" &amp; $A188, DataRegularSeason20242025!$D$3:$D$1315, AC$1)+SUMIFS(DataRegularSeason20242025!$AB$3:$AB$1315,DataRegularSeason20242025!$B$3:$B$1315, "&lt;=" &amp; $A188, DataRegularSeason20242025!$E$3:$E$1315, AC$1)</f>
        <v>15</v>
      </c>
      <c r="AD188" s="2">
        <f>SUMIFS(DataRegularSeason20242025!$AA$3:$AA$1315,DataRegularSeason20242025!$B$3:$B$1315, "&lt;=" &amp; $A188, DataRegularSeason20242025!$D$3:$D$1315, AD$1)+SUMIFS(DataRegularSeason20242025!$AB$3:$AB$1315,DataRegularSeason20242025!$B$3:$B$1315, "&lt;=" &amp; $A188, DataRegularSeason20242025!$E$3:$E$1315, AD$1)</f>
        <v>17</v>
      </c>
      <c r="AE188" s="2">
        <f>SUMIFS(DataRegularSeason20242025!$AA$3:$AA$1315,DataRegularSeason20242025!$B$3:$B$1315, "&lt;=" &amp; $A188, DataRegularSeason20242025!$D$3:$D$1315, AE$1)+SUMIFS(DataRegularSeason20242025!$AB$3:$AB$1315,DataRegularSeason20242025!$B$3:$B$1315, "&lt;=" &amp; $A188, DataRegularSeason20242025!$E$3:$E$1315, AE$1)</f>
        <v>20</v>
      </c>
      <c r="AF188" s="2">
        <f>SUMIFS(DataRegularSeason20242025!$AA$3:$AA$1315,DataRegularSeason20242025!$B$3:$B$1315, "&lt;=" &amp; $A188, DataRegularSeason20242025!$D$3:$D$1315, AF$1)+SUMIFS(DataRegularSeason20242025!$AB$3:$AB$1315,DataRegularSeason20242025!$B$3:$B$1315, "&lt;=" &amp; $A188, DataRegularSeason20242025!$E$3:$E$1315, AF$1)</f>
        <v>28</v>
      </c>
      <c r="AG188" s="2">
        <f>SUMIFS(DataRegularSeason20242025!$AA$3:$AA$1315,DataRegularSeason20242025!$B$3:$B$1315, "&lt;=" &amp; $A188, DataRegularSeason20242025!$D$3:$D$1315, AG$1)+SUMIFS(DataRegularSeason20242025!$AB$3:$AB$1315,DataRegularSeason20242025!$B$3:$B$1315, "&lt;=" &amp; $A188, DataRegularSeason20242025!$E$3:$E$1315, AG$1)</f>
        <v>20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16</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16</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15</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23</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22</v>
      </c>
      <c r="R189" s="2">
        <f>SUMIFS(DataRegularSeason20242025!$AA$3:$AA$1315,DataRegularSeason20242025!$B$3:$B$1315, "&lt;=" &amp; $A189, DataRegularSeason20242025!$D$3:$D$1315, R$1)+SUMIFS(DataRegularSeason20242025!$AB$3:$AB$1315,DataRegularSeason20242025!$B$3:$B$1315, "&lt;=" &amp; $A189, DataRegularSeason20242025!$E$3:$E$1315, R$1)</f>
        <v>12</v>
      </c>
      <c r="S189" s="2">
        <f>SUMIFS(DataRegularSeason20242025!$AA$3:$AA$1315,DataRegularSeason20242025!$B$3:$B$1315, "&lt;=" &amp; $A189, DataRegularSeason20242025!$D$3:$D$1315, S$1)+SUMIFS(DataRegularSeason20242025!$AB$3:$AB$1315,DataRegularSeason20242025!$B$3:$B$1315, "&lt;=" &amp; $A189, DataRegularSeason20242025!$E$3:$E$1315, S$1)</f>
        <v>15</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14</v>
      </c>
      <c r="V189" s="2">
        <f>SUMIFS(DataRegularSeason20242025!$AA$3:$AA$1315,DataRegularSeason20242025!$B$3:$B$1315, "&lt;=" &amp; $A189, DataRegularSeason20242025!$D$3:$D$1315, V$1)+SUMIFS(DataRegularSeason20242025!$AB$3:$AB$1315,DataRegularSeason20242025!$B$3:$B$1315, "&lt;=" &amp; $A189, DataRegularSeason20242025!$E$3:$E$1315, V$1)</f>
        <v>14</v>
      </c>
      <c r="W189" s="2">
        <f>SUMIFS(DataRegularSeason20242025!$AA$3:$AA$1315,DataRegularSeason20242025!$B$3:$B$1315, "&lt;=" &amp; $A189, DataRegularSeason20242025!$D$3:$D$1315, W$1)+SUMIFS(DataRegularSeason20242025!$AB$3:$AB$1315,DataRegularSeason20242025!$B$3:$B$1315, "&lt;=" &amp; $A189, DataRegularSeason20242025!$E$3:$E$1315, W$1)</f>
        <v>14</v>
      </c>
      <c r="X189" s="2">
        <f>SUMIFS(DataRegularSeason20242025!$AA$3:$AA$1315,DataRegularSeason20242025!$B$3:$B$1315, "&lt;=" &amp; $A189, DataRegularSeason20242025!$D$3:$D$1315, X$1)+SUMIFS(DataRegularSeason20242025!$AB$3:$AB$1315,DataRegularSeason20242025!$B$3:$B$1315, "&lt;=" &amp; $A189, DataRegularSeason20242025!$E$3:$E$1315, X$1)</f>
        <v>13</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20</v>
      </c>
      <c r="AC189" s="2">
        <f>SUMIFS(DataRegularSeason20242025!$AA$3:$AA$1315,DataRegularSeason20242025!$B$3:$B$1315, "&lt;=" &amp; $A189, DataRegularSeason20242025!$D$3:$D$1315, AC$1)+SUMIFS(DataRegularSeason20242025!$AB$3:$AB$1315,DataRegularSeason20242025!$B$3:$B$1315, "&lt;=" &amp; $A189, DataRegularSeason20242025!$E$3:$E$1315, AC$1)</f>
        <v>15</v>
      </c>
      <c r="AD189" s="2">
        <f>SUMIFS(DataRegularSeason20242025!$AA$3:$AA$1315,DataRegularSeason20242025!$B$3:$B$1315, "&lt;=" &amp; $A189, DataRegularSeason20242025!$D$3:$D$1315, AD$1)+SUMIFS(DataRegularSeason20242025!$AB$3:$AB$1315,DataRegularSeason20242025!$B$3:$B$1315, "&lt;=" &amp; $A189, DataRegularSeason20242025!$E$3:$E$1315, AD$1)</f>
        <v>17</v>
      </c>
      <c r="AE189" s="2">
        <f>SUMIFS(DataRegularSeason20242025!$AA$3:$AA$1315,DataRegularSeason20242025!$B$3:$B$1315, "&lt;=" &amp; $A189, DataRegularSeason20242025!$D$3:$D$1315, AE$1)+SUMIFS(DataRegularSeason20242025!$AB$3:$AB$1315,DataRegularSeason20242025!$B$3:$B$1315, "&lt;=" &amp; $A189, DataRegularSeason20242025!$E$3:$E$1315, AE$1)</f>
        <v>20</v>
      </c>
      <c r="AF189" s="2">
        <f>SUMIFS(DataRegularSeason20242025!$AA$3:$AA$1315,DataRegularSeason20242025!$B$3:$B$1315, "&lt;=" &amp; $A189, DataRegularSeason20242025!$D$3:$D$1315, AF$1)+SUMIFS(DataRegularSeason20242025!$AB$3:$AB$1315,DataRegularSeason20242025!$B$3:$B$1315, "&lt;=" &amp; $A189, DataRegularSeason20242025!$E$3:$E$1315, AF$1)</f>
        <v>28</v>
      </c>
      <c r="AG189" s="2">
        <f>SUMIFS(DataRegularSeason20242025!$AA$3:$AA$1315,DataRegularSeason20242025!$B$3:$B$1315, "&lt;=" &amp; $A189, DataRegularSeason20242025!$D$3:$D$1315, AG$1)+SUMIFS(DataRegularSeason20242025!$AB$3:$AB$1315,DataRegularSeason20242025!$B$3:$B$1315, "&lt;=" &amp; $A189, DataRegularSeason20242025!$E$3:$E$1315, AG$1)</f>
        <v>20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16</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16</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15</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23</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22</v>
      </c>
      <c r="R190" s="2">
        <f>SUMIFS(DataRegularSeason20242025!$AA$3:$AA$1315,DataRegularSeason20242025!$B$3:$B$1315, "&lt;=" &amp; $A190, DataRegularSeason20242025!$D$3:$D$1315, R$1)+SUMIFS(DataRegularSeason20242025!$AB$3:$AB$1315,DataRegularSeason20242025!$B$3:$B$1315, "&lt;=" &amp; $A190, DataRegularSeason20242025!$E$3:$E$1315, R$1)</f>
        <v>12</v>
      </c>
      <c r="S190" s="2">
        <f>SUMIFS(DataRegularSeason20242025!$AA$3:$AA$1315,DataRegularSeason20242025!$B$3:$B$1315, "&lt;=" &amp; $A190, DataRegularSeason20242025!$D$3:$D$1315, S$1)+SUMIFS(DataRegularSeason20242025!$AB$3:$AB$1315,DataRegularSeason20242025!$B$3:$B$1315, "&lt;=" &amp; $A190, DataRegularSeason20242025!$E$3:$E$1315, S$1)</f>
        <v>15</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14</v>
      </c>
      <c r="V190" s="2">
        <f>SUMIFS(DataRegularSeason20242025!$AA$3:$AA$1315,DataRegularSeason20242025!$B$3:$B$1315, "&lt;=" &amp; $A190, DataRegularSeason20242025!$D$3:$D$1315, V$1)+SUMIFS(DataRegularSeason20242025!$AB$3:$AB$1315,DataRegularSeason20242025!$B$3:$B$1315, "&lt;=" &amp; $A190, DataRegularSeason20242025!$E$3:$E$1315, V$1)</f>
        <v>14</v>
      </c>
      <c r="W190" s="2">
        <f>SUMIFS(DataRegularSeason20242025!$AA$3:$AA$1315,DataRegularSeason20242025!$B$3:$B$1315, "&lt;=" &amp; $A190, DataRegularSeason20242025!$D$3:$D$1315, W$1)+SUMIFS(DataRegularSeason20242025!$AB$3:$AB$1315,DataRegularSeason20242025!$B$3:$B$1315, "&lt;=" &amp; $A190, DataRegularSeason20242025!$E$3:$E$1315, W$1)</f>
        <v>14</v>
      </c>
      <c r="X190" s="2">
        <f>SUMIFS(DataRegularSeason20242025!$AA$3:$AA$1315,DataRegularSeason20242025!$B$3:$B$1315, "&lt;=" &amp; $A190, DataRegularSeason20242025!$D$3:$D$1315, X$1)+SUMIFS(DataRegularSeason20242025!$AB$3:$AB$1315,DataRegularSeason20242025!$B$3:$B$1315, "&lt;=" &amp; $A190, DataRegularSeason20242025!$E$3:$E$1315, X$1)</f>
        <v>13</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20</v>
      </c>
      <c r="AC190" s="2">
        <f>SUMIFS(DataRegularSeason20242025!$AA$3:$AA$1315,DataRegularSeason20242025!$B$3:$B$1315, "&lt;=" &amp; $A190, DataRegularSeason20242025!$D$3:$D$1315, AC$1)+SUMIFS(DataRegularSeason20242025!$AB$3:$AB$1315,DataRegularSeason20242025!$B$3:$B$1315, "&lt;=" &amp; $A190, DataRegularSeason20242025!$E$3:$E$1315, AC$1)</f>
        <v>15</v>
      </c>
      <c r="AD190" s="2">
        <f>SUMIFS(DataRegularSeason20242025!$AA$3:$AA$1315,DataRegularSeason20242025!$B$3:$B$1315, "&lt;=" &amp; $A190, DataRegularSeason20242025!$D$3:$D$1315, AD$1)+SUMIFS(DataRegularSeason20242025!$AB$3:$AB$1315,DataRegularSeason20242025!$B$3:$B$1315, "&lt;=" &amp; $A190, DataRegularSeason20242025!$E$3:$E$1315, AD$1)</f>
        <v>17</v>
      </c>
      <c r="AE190" s="2">
        <f>SUMIFS(DataRegularSeason20242025!$AA$3:$AA$1315,DataRegularSeason20242025!$B$3:$B$1315, "&lt;=" &amp; $A190, DataRegularSeason20242025!$D$3:$D$1315, AE$1)+SUMIFS(DataRegularSeason20242025!$AB$3:$AB$1315,DataRegularSeason20242025!$B$3:$B$1315, "&lt;=" &amp; $A190, DataRegularSeason20242025!$E$3:$E$1315, AE$1)</f>
        <v>20</v>
      </c>
      <c r="AF190" s="2">
        <f>SUMIFS(DataRegularSeason20242025!$AA$3:$AA$1315,DataRegularSeason20242025!$B$3:$B$1315, "&lt;=" &amp; $A190, DataRegularSeason20242025!$D$3:$D$1315, AF$1)+SUMIFS(DataRegularSeason20242025!$AB$3:$AB$1315,DataRegularSeason20242025!$B$3:$B$1315, "&lt;=" &amp; $A190, DataRegularSeason20242025!$E$3:$E$1315, AF$1)</f>
        <v>28</v>
      </c>
      <c r="AG190" s="2">
        <f>SUMIFS(DataRegularSeason20242025!$AA$3:$AA$1315,DataRegularSeason20242025!$B$3:$B$1315, "&lt;=" &amp; $A190, DataRegularSeason20242025!$D$3:$D$1315, AG$1)+SUMIFS(DataRegularSeason20242025!$AB$3:$AB$1315,DataRegularSeason20242025!$B$3:$B$1315, "&lt;=" &amp; $A190, DataRegularSeason20242025!$E$3:$E$1315, AG$1)</f>
        <v>20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16</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16</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15</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23</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22</v>
      </c>
      <c r="R191" s="2">
        <f>SUMIFS(DataRegularSeason20242025!$AA$3:$AA$1315,DataRegularSeason20242025!$B$3:$B$1315, "&lt;=" &amp; $A191, DataRegularSeason20242025!$D$3:$D$1315, R$1)+SUMIFS(DataRegularSeason20242025!$AB$3:$AB$1315,DataRegularSeason20242025!$B$3:$B$1315, "&lt;=" &amp; $A191, DataRegularSeason20242025!$E$3:$E$1315, R$1)</f>
        <v>12</v>
      </c>
      <c r="S191" s="2">
        <f>SUMIFS(DataRegularSeason20242025!$AA$3:$AA$1315,DataRegularSeason20242025!$B$3:$B$1315, "&lt;=" &amp; $A191, DataRegularSeason20242025!$D$3:$D$1315, S$1)+SUMIFS(DataRegularSeason20242025!$AB$3:$AB$1315,DataRegularSeason20242025!$B$3:$B$1315, "&lt;=" &amp; $A191, DataRegularSeason20242025!$E$3:$E$1315, S$1)</f>
        <v>15</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14</v>
      </c>
      <c r="V191" s="2">
        <f>SUMIFS(DataRegularSeason20242025!$AA$3:$AA$1315,DataRegularSeason20242025!$B$3:$B$1315, "&lt;=" &amp; $A191, DataRegularSeason20242025!$D$3:$D$1315, V$1)+SUMIFS(DataRegularSeason20242025!$AB$3:$AB$1315,DataRegularSeason20242025!$B$3:$B$1315, "&lt;=" &amp; $A191, DataRegularSeason20242025!$E$3:$E$1315, V$1)</f>
        <v>14</v>
      </c>
      <c r="W191" s="2">
        <f>SUMIFS(DataRegularSeason20242025!$AA$3:$AA$1315,DataRegularSeason20242025!$B$3:$B$1315, "&lt;=" &amp; $A191, DataRegularSeason20242025!$D$3:$D$1315, W$1)+SUMIFS(DataRegularSeason20242025!$AB$3:$AB$1315,DataRegularSeason20242025!$B$3:$B$1315, "&lt;=" &amp; $A191, DataRegularSeason20242025!$E$3:$E$1315, W$1)</f>
        <v>14</v>
      </c>
      <c r="X191" s="2">
        <f>SUMIFS(DataRegularSeason20242025!$AA$3:$AA$1315,DataRegularSeason20242025!$B$3:$B$1315, "&lt;=" &amp; $A191, DataRegularSeason20242025!$D$3:$D$1315, X$1)+SUMIFS(DataRegularSeason20242025!$AB$3:$AB$1315,DataRegularSeason20242025!$B$3:$B$1315, "&lt;=" &amp; $A191, DataRegularSeason20242025!$E$3:$E$1315, X$1)</f>
        <v>13</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20</v>
      </c>
      <c r="AC191" s="2">
        <f>SUMIFS(DataRegularSeason20242025!$AA$3:$AA$1315,DataRegularSeason20242025!$B$3:$B$1315, "&lt;=" &amp; $A191, DataRegularSeason20242025!$D$3:$D$1315, AC$1)+SUMIFS(DataRegularSeason20242025!$AB$3:$AB$1315,DataRegularSeason20242025!$B$3:$B$1315, "&lt;=" &amp; $A191, DataRegularSeason20242025!$E$3:$E$1315, AC$1)</f>
        <v>15</v>
      </c>
      <c r="AD191" s="2">
        <f>SUMIFS(DataRegularSeason20242025!$AA$3:$AA$1315,DataRegularSeason20242025!$B$3:$B$1315, "&lt;=" &amp; $A191, DataRegularSeason20242025!$D$3:$D$1315, AD$1)+SUMIFS(DataRegularSeason20242025!$AB$3:$AB$1315,DataRegularSeason20242025!$B$3:$B$1315, "&lt;=" &amp; $A191, DataRegularSeason20242025!$E$3:$E$1315, AD$1)</f>
        <v>17</v>
      </c>
      <c r="AE191" s="2">
        <f>SUMIFS(DataRegularSeason20242025!$AA$3:$AA$1315,DataRegularSeason20242025!$B$3:$B$1315, "&lt;=" &amp; $A191, DataRegularSeason20242025!$D$3:$D$1315, AE$1)+SUMIFS(DataRegularSeason20242025!$AB$3:$AB$1315,DataRegularSeason20242025!$B$3:$B$1315, "&lt;=" &amp; $A191, DataRegularSeason20242025!$E$3:$E$1315, AE$1)</f>
        <v>20</v>
      </c>
      <c r="AF191" s="2">
        <f>SUMIFS(DataRegularSeason20242025!$AA$3:$AA$1315,DataRegularSeason20242025!$B$3:$B$1315, "&lt;=" &amp; $A191, DataRegularSeason20242025!$D$3:$D$1315, AF$1)+SUMIFS(DataRegularSeason20242025!$AB$3:$AB$1315,DataRegularSeason20242025!$B$3:$B$1315, "&lt;=" &amp; $A191, DataRegularSeason20242025!$E$3:$E$1315, AF$1)</f>
        <v>28</v>
      </c>
      <c r="AG191" s="2">
        <f>SUMIFS(DataRegularSeason20242025!$AA$3:$AA$1315,DataRegularSeason20242025!$B$3:$B$1315, "&lt;=" &amp; $A191, DataRegularSeason20242025!$D$3:$D$1315, AG$1)+SUMIFS(DataRegularSeason20242025!$AB$3:$AB$1315,DataRegularSeason20242025!$B$3:$B$1315, "&lt;=" &amp; $A191, DataRegularSeason20242025!$E$3:$E$1315, AG$1)</f>
        <v>20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16</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16</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15</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23</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22</v>
      </c>
      <c r="R192" s="2">
        <f>SUMIFS(DataRegularSeason20242025!$AA$3:$AA$1315,DataRegularSeason20242025!$B$3:$B$1315, "&lt;=" &amp; $A192, DataRegularSeason20242025!$D$3:$D$1315, R$1)+SUMIFS(DataRegularSeason20242025!$AB$3:$AB$1315,DataRegularSeason20242025!$B$3:$B$1315, "&lt;=" &amp; $A192, DataRegularSeason20242025!$E$3:$E$1315, R$1)</f>
        <v>12</v>
      </c>
      <c r="S192" s="2">
        <f>SUMIFS(DataRegularSeason20242025!$AA$3:$AA$1315,DataRegularSeason20242025!$B$3:$B$1315, "&lt;=" &amp; $A192, DataRegularSeason20242025!$D$3:$D$1315, S$1)+SUMIFS(DataRegularSeason20242025!$AB$3:$AB$1315,DataRegularSeason20242025!$B$3:$B$1315, "&lt;=" &amp; $A192, DataRegularSeason20242025!$E$3:$E$1315, S$1)</f>
        <v>15</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14</v>
      </c>
      <c r="V192" s="2">
        <f>SUMIFS(DataRegularSeason20242025!$AA$3:$AA$1315,DataRegularSeason20242025!$B$3:$B$1315, "&lt;=" &amp; $A192, DataRegularSeason20242025!$D$3:$D$1315, V$1)+SUMIFS(DataRegularSeason20242025!$AB$3:$AB$1315,DataRegularSeason20242025!$B$3:$B$1315, "&lt;=" &amp; $A192, DataRegularSeason20242025!$E$3:$E$1315, V$1)</f>
        <v>14</v>
      </c>
      <c r="W192" s="2">
        <f>SUMIFS(DataRegularSeason20242025!$AA$3:$AA$1315,DataRegularSeason20242025!$B$3:$B$1315, "&lt;=" &amp; $A192, DataRegularSeason20242025!$D$3:$D$1315, W$1)+SUMIFS(DataRegularSeason20242025!$AB$3:$AB$1315,DataRegularSeason20242025!$B$3:$B$1315, "&lt;=" &amp; $A192, DataRegularSeason20242025!$E$3:$E$1315, W$1)</f>
        <v>14</v>
      </c>
      <c r="X192" s="2">
        <f>SUMIFS(DataRegularSeason20242025!$AA$3:$AA$1315,DataRegularSeason20242025!$B$3:$B$1315, "&lt;=" &amp; $A192, DataRegularSeason20242025!$D$3:$D$1315, X$1)+SUMIFS(DataRegularSeason20242025!$AB$3:$AB$1315,DataRegularSeason20242025!$B$3:$B$1315, "&lt;=" &amp; $A192, DataRegularSeason20242025!$E$3:$E$1315, X$1)</f>
        <v>13</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20</v>
      </c>
      <c r="AC192" s="2">
        <f>SUMIFS(DataRegularSeason20242025!$AA$3:$AA$1315,DataRegularSeason20242025!$B$3:$B$1315, "&lt;=" &amp; $A192, DataRegularSeason20242025!$D$3:$D$1315, AC$1)+SUMIFS(DataRegularSeason20242025!$AB$3:$AB$1315,DataRegularSeason20242025!$B$3:$B$1315, "&lt;=" &amp; $A192, DataRegularSeason20242025!$E$3:$E$1315, AC$1)</f>
        <v>15</v>
      </c>
      <c r="AD192" s="2">
        <f>SUMIFS(DataRegularSeason20242025!$AA$3:$AA$1315,DataRegularSeason20242025!$B$3:$B$1315, "&lt;=" &amp; $A192, DataRegularSeason20242025!$D$3:$D$1315, AD$1)+SUMIFS(DataRegularSeason20242025!$AB$3:$AB$1315,DataRegularSeason20242025!$B$3:$B$1315, "&lt;=" &amp; $A192, DataRegularSeason20242025!$E$3:$E$1315, AD$1)</f>
        <v>17</v>
      </c>
      <c r="AE192" s="2">
        <f>SUMIFS(DataRegularSeason20242025!$AA$3:$AA$1315,DataRegularSeason20242025!$B$3:$B$1315, "&lt;=" &amp; $A192, DataRegularSeason20242025!$D$3:$D$1315, AE$1)+SUMIFS(DataRegularSeason20242025!$AB$3:$AB$1315,DataRegularSeason20242025!$B$3:$B$1315, "&lt;=" &amp; $A192, DataRegularSeason20242025!$E$3:$E$1315, AE$1)</f>
        <v>20</v>
      </c>
      <c r="AF192" s="2">
        <f>SUMIFS(DataRegularSeason20242025!$AA$3:$AA$1315,DataRegularSeason20242025!$B$3:$B$1315, "&lt;=" &amp; $A192, DataRegularSeason20242025!$D$3:$D$1315, AF$1)+SUMIFS(DataRegularSeason20242025!$AB$3:$AB$1315,DataRegularSeason20242025!$B$3:$B$1315, "&lt;=" &amp; $A192, DataRegularSeason20242025!$E$3:$E$1315, AF$1)</f>
        <v>28</v>
      </c>
      <c r="AG192" s="2">
        <f>SUMIFS(DataRegularSeason20242025!$AA$3:$AA$1315,DataRegularSeason20242025!$B$3:$B$1315, "&lt;=" &amp; $A192, DataRegularSeason20242025!$D$3:$D$1315, AG$1)+SUMIFS(DataRegularSeason20242025!$AB$3:$AB$1315,DataRegularSeason20242025!$B$3:$B$1315, "&lt;=" &amp; $A192, DataRegularSeason20242025!$E$3:$E$1315, AG$1)</f>
        <v>20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16</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16</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15</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23</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22</v>
      </c>
      <c r="R193" s="2">
        <f>SUMIFS(DataRegularSeason20242025!$AA$3:$AA$1315,DataRegularSeason20242025!$B$3:$B$1315, "&lt;=" &amp; $A193, DataRegularSeason20242025!$D$3:$D$1315, R$1)+SUMIFS(DataRegularSeason20242025!$AB$3:$AB$1315,DataRegularSeason20242025!$B$3:$B$1315, "&lt;=" &amp; $A193, DataRegularSeason20242025!$E$3:$E$1315, R$1)</f>
        <v>12</v>
      </c>
      <c r="S193" s="2">
        <f>SUMIFS(DataRegularSeason20242025!$AA$3:$AA$1315,DataRegularSeason20242025!$B$3:$B$1315, "&lt;=" &amp; $A193, DataRegularSeason20242025!$D$3:$D$1315, S$1)+SUMIFS(DataRegularSeason20242025!$AB$3:$AB$1315,DataRegularSeason20242025!$B$3:$B$1315, "&lt;=" &amp; $A193, DataRegularSeason20242025!$E$3:$E$1315, S$1)</f>
        <v>15</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14</v>
      </c>
      <c r="V193" s="2">
        <f>SUMIFS(DataRegularSeason20242025!$AA$3:$AA$1315,DataRegularSeason20242025!$B$3:$B$1315, "&lt;=" &amp; $A193, DataRegularSeason20242025!$D$3:$D$1315, V$1)+SUMIFS(DataRegularSeason20242025!$AB$3:$AB$1315,DataRegularSeason20242025!$B$3:$B$1315, "&lt;=" &amp; $A193, DataRegularSeason20242025!$E$3:$E$1315, V$1)</f>
        <v>14</v>
      </c>
      <c r="W193" s="2">
        <f>SUMIFS(DataRegularSeason20242025!$AA$3:$AA$1315,DataRegularSeason20242025!$B$3:$B$1315, "&lt;=" &amp; $A193, DataRegularSeason20242025!$D$3:$D$1315, W$1)+SUMIFS(DataRegularSeason20242025!$AB$3:$AB$1315,DataRegularSeason20242025!$B$3:$B$1315, "&lt;=" &amp; $A193, DataRegularSeason20242025!$E$3:$E$1315, W$1)</f>
        <v>14</v>
      </c>
      <c r="X193" s="2">
        <f>SUMIFS(DataRegularSeason20242025!$AA$3:$AA$1315,DataRegularSeason20242025!$B$3:$B$1315, "&lt;=" &amp; $A193, DataRegularSeason20242025!$D$3:$D$1315, X$1)+SUMIFS(DataRegularSeason20242025!$AB$3:$AB$1315,DataRegularSeason20242025!$B$3:$B$1315, "&lt;=" &amp; $A193, DataRegularSeason20242025!$E$3:$E$1315, X$1)</f>
        <v>13</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20</v>
      </c>
      <c r="AC193" s="2">
        <f>SUMIFS(DataRegularSeason20242025!$AA$3:$AA$1315,DataRegularSeason20242025!$B$3:$B$1315, "&lt;=" &amp; $A193, DataRegularSeason20242025!$D$3:$D$1315, AC$1)+SUMIFS(DataRegularSeason20242025!$AB$3:$AB$1315,DataRegularSeason20242025!$B$3:$B$1315, "&lt;=" &amp; $A193, DataRegularSeason20242025!$E$3:$E$1315, AC$1)</f>
        <v>15</v>
      </c>
      <c r="AD193" s="2">
        <f>SUMIFS(DataRegularSeason20242025!$AA$3:$AA$1315,DataRegularSeason20242025!$B$3:$B$1315, "&lt;=" &amp; $A193, DataRegularSeason20242025!$D$3:$D$1315, AD$1)+SUMIFS(DataRegularSeason20242025!$AB$3:$AB$1315,DataRegularSeason20242025!$B$3:$B$1315, "&lt;=" &amp; $A193, DataRegularSeason20242025!$E$3:$E$1315, AD$1)</f>
        <v>17</v>
      </c>
      <c r="AE193" s="2">
        <f>SUMIFS(DataRegularSeason20242025!$AA$3:$AA$1315,DataRegularSeason20242025!$B$3:$B$1315, "&lt;=" &amp; $A193, DataRegularSeason20242025!$D$3:$D$1315, AE$1)+SUMIFS(DataRegularSeason20242025!$AB$3:$AB$1315,DataRegularSeason20242025!$B$3:$B$1315, "&lt;=" &amp; $A193, DataRegularSeason20242025!$E$3:$E$1315, AE$1)</f>
        <v>20</v>
      </c>
      <c r="AF193" s="2">
        <f>SUMIFS(DataRegularSeason20242025!$AA$3:$AA$1315,DataRegularSeason20242025!$B$3:$B$1315, "&lt;=" &amp; $A193, DataRegularSeason20242025!$D$3:$D$1315, AF$1)+SUMIFS(DataRegularSeason20242025!$AB$3:$AB$1315,DataRegularSeason20242025!$B$3:$B$1315, "&lt;=" &amp; $A193, DataRegularSeason20242025!$E$3:$E$1315, AF$1)</f>
        <v>28</v>
      </c>
      <c r="AG193" s="2">
        <f>SUMIFS(DataRegularSeason20242025!$AA$3:$AA$1315,DataRegularSeason20242025!$B$3:$B$1315, "&lt;=" &amp; $A193, DataRegularSeason20242025!$D$3:$D$1315, AG$1)+SUMIFS(DataRegularSeason20242025!$AB$3:$AB$1315,DataRegularSeason20242025!$B$3:$B$1315, "&lt;=" &amp; $A193, DataRegularSeason20242025!$E$3:$E$1315, AG$1)</f>
        <v>20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16</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16</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15</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23</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22</v>
      </c>
      <c r="R194" s="2">
        <f>SUMIFS(DataRegularSeason20242025!$AA$3:$AA$1315,DataRegularSeason20242025!$B$3:$B$1315, "&lt;=" &amp; $A194, DataRegularSeason20242025!$D$3:$D$1315, R$1)+SUMIFS(DataRegularSeason20242025!$AB$3:$AB$1315,DataRegularSeason20242025!$B$3:$B$1315, "&lt;=" &amp; $A194, DataRegularSeason20242025!$E$3:$E$1315, R$1)</f>
        <v>12</v>
      </c>
      <c r="S194" s="2">
        <f>SUMIFS(DataRegularSeason20242025!$AA$3:$AA$1315,DataRegularSeason20242025!$B$3:$B$1315, "&lt;=" &amp; $A194, DataRegularSeason20242025!$D$3:$D$1315, S$1)+SUMIFS(DataRegularSeason20242025!$AB$3:$AB$1315,DataRegularSeason20242025!$B$3:$B$1315, "&lt;=" &amp; $A194, DataRegularSeason20242025!$E$3:$E$1315, S$1)</f>
        <v>15</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14</v>
      </c>
      <c r="V194" s="2">
        <f>SUMIFS(DataRegularSeason20242025!$AA$3:$AA$1315,DataRegularSeason20242025!$B$3:$B$1315, "&lt;=" &amp; $A194, DataRegularSeason20242025!$D$3:$D$1315, V$1)+SUMIFS(DataRegularSeason20242025!$AB$3:$AB$1315,DataRegularSeason20242025!$B$3:$B$1315, "&lt;=" &amp; $A194, DataRegularSeason20242025!$E$3:$E$1315, V$1)</f>
        <v>14</v>
      </c>
      <c r="W194" s="2">
        <f>SUMIFS(DataRegularSeason20242025!$AA$3:$AA$1315,DataRegularSeason20242025!$B$3:$B$1315, "&lt;=" &amp; $A194, DataRegularSeason20242025!$D$3:$D$1315, W$1)+SUMIFS(DataRegularSeason20242025!$AB$3:$AB$1315,DataRegularSeason20242025!$B$3:$B$1315, "&lt;=" &amp; $A194, DataRegularSeason20242025!$E$3:$E$1315, W$1)</f>
        <v>14</v>
      </c>
      <c r="X194" s="2">
        <f>SUMIFS(DataRegularSeason20242025!$AA$3:$AA$1315,DataRegularSeason20242025!$B$3:$B$1315, "&lt;=" &amp; $A194, DataRegularSeason20242025!$D$3:$D$1315, X$1)+SUMIFS(DataRegularSeason20242025!$AB$3:$AB$1315,DataRegularSeason20242025!$B$3:$B$1315, "&lt;=" &amp; $A194, DataRegularSeason20242025!$E$3:$E$1315, X$1)</f>
        <v>13</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20</v>
      </c>
      <c r="AC194" s="2">
        <f>SUMIFS(DataRegularSeason20242025!$AA$3:$AA$1315,DataRegularSeason20242025!$B$3:$B$1315, "&lt;=" &amp; $A194, DataRegularSeason20242025!$D$3:$D$1315, AC$1)+SUMIFS(DataRegularSeason20242025!$AB$3:$AB$1315,DataRegularSeason20242025!$B$3:$B$1315, "&lt;=" &amp; $A194, DataRegularSeason20242025!$E$3:$E$1315, AC$1)</f>
        <v>15</v>
      </c>
      <c r="AD194" s="2">
        <f>SUMIFS(DataRegularSeason20242025!$AA$3:$AA$1315,DataRegularSeason20242025!$B$3:$B$1315, "&lt;=" &amp; $A194, DataRegularSeason20242025!$D$3:$D$1315, AD$1)+SUMIFS(DataRegularSeason20242025!$AB$3:$AB$1315,DataRegularSeason20242025!$B$3:$B$1315, "&lt;=" &amp; $A194, DataRegularSeason20242025!$E$3:$E$1315, AD$1)</f>
        <v>17</v>
      </c>
      <c r="AE194" s="2">
        <f>SUMIFS(DataRegularSeason20242025!$AA$3:$AA$1315,DataRegularSeason20242025!$B$3:$B$1315, "&lt;=" &amp; $A194, DataRegularSeason20242025!$D$3:$D$1315, AE$1)+SUMIFS(DataRegularSeason20242025!$AB$3:$AB$1315,DataRegularSeason20242025!$B$3:$B$1315, "&lt;=" &amp; $A194, DataRegularSeason20242025!$E$3:$E$1315, AE$1)</f>
        <v>20</v>
      </c>
      <c r="AF194" s="2">
        <f>SUMIFS(DataRegularSeason20242025!$AA$3:$AA$1315,DataRegularSeason20242025!$B$3:$B$1315, "&lt;=" &amp; $A194, DataRegularSeason20242025!$D$3:$D$1315, AF$1)+SUMIFS(DataRegularSeason20242025!$AB$3:$AB$1315,DataRegularSeason20242025!$B$3:$B$1315, "&lt;=" &amp; $A194, DataRegularSeason20242025!$E$3:$E$1315, AF$1)</f>
        <v>28</v>
      </c>
      <c r="AG194" s="2">
        <f>SUMIFS(DataRegularSeason20242025!$AA$3:$AA$1315,DataRegularSeason20242025!$B$3:$B$1315, "&lt;=" &amp; $A194, DataRegularSeason20242025!$D$3:$D$1315, AG$1)+SUMIFS(DataRegularSeason20242025!$AB$3:$AB$1315,DataRegularSeason20242025!$B$3:$B$1315, "&lt;=" &amp; $A194, DataRegularSeason20242025!$E$3:$E$1315, AG$1)</f>
        <v>20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16</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16</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15</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23</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22</v>
      </c>
      <c r="R195" s="2">
        <f>SUMIFS(DataRegularSeason20242025!$AA$3:$AA$1315,DataRegularSeason20242025!$B$3:$B$1315, "&lt;=" &amp; $A195, DataRegularSeason20242025!$D$3:$D$1315, R$1)+SUMIFS(DataRegularSeason20242025!$AB$3:$AB$1315,DataRegularSeason20242025!$B$3:$B$1315, "&lt;=" &amp; $A195, DataRegularSeason20242025!$E$3:$E$1315, R$1)</f>
        <v>12</v>
      </c>
      <c r="S195" s="2">
        <f>SUMIFS(DataRegularSeason20242025!$AA$3:$AA$1315,DataRegularSeason20242025!$B$3:$B$1315, "&lt;=" &amp; $A195, DataRegularSeason20242025!$D$3:$D$1315, S$1)+SUMIFS(DataRegularSeason20242025!$AB$3:$AB$1315,DataRegularSeason20242025!$B$3:$B$1315, "&lt;=" &amp; $A195, DataRegularSeason20242025!$E$3:$E$1315, S$1)</f>
        <v>15</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14</v>
      </c>
      <c r="V195" s="2">
        <f>SUMIFS(DataRegularSeason20242025!$AA$3:$AA$1315,DataRegularSeason20242025!$B$3:$B$1315, "&lt;=" &amp; $A195, DataRegularSeason20242025!$D$3:$D$1315, V$1)+SUMIFS(DataRegularSeason20242025!$AB$3:$AB$1315,DataRegularSeason20242025!$B$3:$B$1315, "&lt;=" &amp; $A195, DataRegularSeason20242025!$E$3:$E$1315, V$1)</f>
        <v>14</v>
      </c>
      <c r="W195" s="2">
        <f>SUMIFS(DataRegularSeason20242025!$AA$3:$AA$1315,DataRegularSeason20242025!$B$3:$B$1315, "&lt;=" &amp; $A195, DataRegularSeason20242025!$D$3:$D$1315, W$1)+SUMIFS(DataRegularSeason20242025!$AB$3:$AB$1315,DataRegularSeason20242025!$B$3:$B$1315, "&lt;=" &amp; $A195, DataRegularSeason20242025!$E$3:$E$1315, W$1)</f>
        <v>14</v>
      </c>
      <c r="X195" s="2">
        <f>SUMIFS(DataRegularSeason20242025!$AA$3:$AA$1315,DataRegularSeason20242025!$B$3:$B$1315, "&lt;=" &amp; $A195, DataRegularSeason20242025!$D$3:$D$1315, X$1)+SUMIFS(DataRegularSeason20242025!$AB$3:$AB$1315,DataRegularSeason20242025!$B$3:$B$1315, "&lt;=" &amp; $A195, DataRegularSeason20242025!$E$3:$E$1315, X$1)</f>
        <v>13</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20</v>
      </c>
      <c r="AC195" s="2">
        <f>SUMIFS(DataRegularSeason20242025!$AA$3:$AA$1315,DataRegularSeason20242025!$B$3:$B$1315, "&lt;=" &amp; $A195, DataRegularSeason20242025!$D$3:$D$1315, AC$1)+SUMIFS(DataRegularSeason20242025!$AB$3:$AB$1315,DataRegularSeason20242025!$B$3:$B$1315, "&lt;=" &amp; $A195, DataRegularSeason20242025!$E$3:$E$1315, AC$1)</f>
        <v>15</v>
      </c>
      <c r="AD195" s="2">
        <f>SUMIFS(DataRegularSeason20242025!$AA$3:$AA$1315,DataRegularSeason20242025!$B$3:$B$1315, "&lt;=" &amp; $A195, DataRegularSeason20242025!$D$3:$D$1315, AD$1)+SUMIFS(DataRegularSeason20242025!$AB$3:$AB$1315,DataRegularSeason20242025!$B$3:$B$1315, "&lt;=" &amp; $A195, DataRegularSeason20242025!$E$3:$E$1315, AD$1)</f>
        <v>17</v>
      </c>
      <c r="AE195" s="2">
        <f>SUMIFS(DataRegularSeason20242025!$AA$3:$AA$1315,DataRegularSeason20242025!$B$3:$B$1315, "&lt;=" &amp; $A195, DataRegularSeason20242025!$D$3:$D$1315, AE$1)+SUMIFS(DataRegularSeason20242025!$AB$3:$AB$1315,DataRegularSeason20242025!$B$3:$B$1315, "&lt;=" &amp; $A195, DataRegularSeason20242025!$E$3:$E$1315, AE$1)</f>
        <v>20</v>
      </c>
      <c r="AF195" s="2">
        <f>SUMIFS(DataRegularSeason20242025!$AA$3:$AA$1315,DataRegularSeason20242025!$B$3:$B$1315, "&lt;=" &amp; $A195, DataRegularSeason20242025!$D$3:$D$1315, AF$1)+SUMIFS(DataRegularSeason20242025!$AB$3:$AB$1315,DataRegularSeason20242025!$B$3:$B$1315, "&lt;=" &amp; $A195, DataRegularSeason20242025!$E$3:$E$1315, AF$1)</f>
        <v>28</v>
      </c>
      <c r="AG195" s="2">
        <f>SUMIFS(DataRegularSeason20242025!$AA$3:$AA$1315,DataRegularSeason20242025!$B$3:$B$1315, "&lt;=" &amp; $A195, DataRegularSeason20242025!$D$3:$D$1315, AG$1)+SUMIFS(DataRegularSeason20242025!$AB$3:$AB$1315,DataRegularSeason20242025!$B$3:$B$1315, "&lt;=" &amp; $A195, DataRegularSeason20242025!$E$3:$E$1315, AG$1)</f>
        <v>20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16</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16</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15</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23</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22</v>
      </c>
      <c r="R196" s="2">
        <f>SUMIFS(DataRegularSeason20242025!$AA$3:$AA$1315,DataRegularSeason20242025!$B$3:$B$1315, "&lt;=" &amp; $A196, DataRegularSeason20242025!$D$3:$D$1315, R$1)+SUMIFS(DataRegularSeason20242025!$AB$3:$AB$1315,DataRegularSeason20242025!$B$3:$B$1315, "&lt;=" &amp; $A196, DataRegularSeason20242025!$E$3:$E$1315, R$1)</f>
        <v>12</v>
      </c>
      <c r="S196" s="2">
        <f>SUMIFS(DataRegularSeason20242025!$AA$3:$AA$1315,DataRegularSeason20242025!$B$3:$B$1315, "&lt;=" &amp; $A196, DataRegularSeason20242025!$D$3:$D$1315, S$1)+SUMIFS(DataRegularSeason20242025!$AB$3:$AB$1315,DataRegularSeason20242025!$B$3:$B$1315, "&lt;=" &amp; $A196, DataRegularSeason20242025!$E$3:$E$1315, S$1)</f>
        <v>15</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14</v>
      </c>
      <c r="V196" s="2">
        <f>SUMIFS(DataRegularSeason20242025!$AA$3:$AA$1315,DataRegularSeason20242025!$B$3:$B$1315, "&lt;=" &amp; $A196, DataRegularSeason20242025!$D$3:$D$1315, V$1)+SUMIFS(DataRegularSeason20242025!$AB$3:$AB$1315,DataRegularSeason20242025!$B$3:$B$1315, "&lt;=" &amp; $A196, DataRegularSeason20242025!$E$3:$E$1315, V$1)</f>
        <v>14</v>
      </c>
      <c r="W196" s="2">
        <f>SUMIFS(DataRegularSeason20242025!$AA$3:$AA$1315,DataRegularSeason20242025!$B$3:$B$1315, "&lt;=" &amp; $A196, DataRegularSeason20242025!$D$3:$D$1315, W$1)+SUMIFS(DataRegularSeason20242025!$AB$3:$AB$1315,DataRegularSeason20242025!$B$3:$B$1315, "&lt;=" &amp; $A196, DataRegularSeason20242025!$E$3:$E$1315, W$1)</f>
        <v>14</v>
      </c>
      <c r="X196" s="2">
        <f>SUMIFS(DataRegularSeason20242025!$AA$3:$AA$1315,DataRegularSeason20242025!$B$3:$B$1315, "&lt;=" &amp; $A196, DataRegularSeason20242025!$D$3:$D$1315, X$1)+SUMIFS(DataRegularSeason20242025!$AB$3:$AB$1315,DataRegularSeason20242025!$B$3:$B$1315, "&lt;=" &amp; $A196, DataRegularSeason20242025!$E$3:$E$1315, X$1)</f>
        <v>13</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20</v>
      </c>
      <c r="AC196" s="2">
        <f>SUMIFS(DataRegularSeason20242025!$AA$3:$AA$1315,DataRegularSeason20242025!$B$3:$B$1315, "&lt;=" &amp; $A196, DataRegularSeason20242025!$D$3:$D$1315, AC$1)+SUMIFS(DataRegularSeason20242025!$AB$3:$AB$1315,DataRegularSeason20242025!$B$3:$B$1315, "&lt;=" &amp; $A196, DataRegularSeason20242025!$E$3:$E$1315, AC$1)</f>
        <v>15</v>
      </c>
      <c r="AD196" s="2">
        <f>SUMIFS(DataRegularSeason20242025!$AA$3:$AA$1315,DataRegularSeason20242025!$B$3:$B$1315, "&lt;=" &amp; $A196, DataRegularSeason20242025!$D$3:$D$1315, AD$1)+SUMIFS(DataRegularSeason20242025!$AB$3:$AB$1315,DataRegularSeason20242025!$B$3:$B$1315, "&lt;=" &amp; $A196, DataRegularSeason20242025!$E$3:$E$1315, AD$1)</f>
        <v>17</v>
      </c>
      <c r="AE196" s="2">
        <f>SUMIFS(DataRegularSeason20242025!$AA$3:$AA$1315,DataRegularSeason20242025!$B$3:$B$1315, "&lt;=" &amp; $A196, DataRegularSeason20242025!$D$3:$D$1315, AE$1)+SUMIFS(DataRegularSeason20242025!$AB$3:$AB$1315,DataRegularSeason20242025!$B$3:$B$1315, "&lt;=" &amp; $A196, DataRegularSeason20242025!$E$3:$E$1315, AE$1)</f>
        <v>20</v>
      </c>
      <c r="AF196" s="2">
        <f>SUMIFS(DataRegularSeason20242025!$AA$3:$AA$1315,DataRegularSeason20242025!$B$3:$B$1315, "&lt;=" &amp; $A196, DataRegularSeason20242025!$D$3:$D$1315, AF$1)+SUMIFS(DataRegularSeason20242025!$AB$3:$AB$1315,DataRegularSeason20242025!$B$3:$B$1315, "&lt;=" &amp; $A196, DataRegularSeason20242025!$E$3:$E$1315, AF$1)</f>
        <v>28</v>
      </c>
      <c r="AG196" s="2">
        <f>SUMIFS(DataRegularSeason20242025!$AA$3:$AA$1315,DataRegularSeason20242025!$B$3:$B$1315, "&lt;=" &amp; $A196, DataRegularSeason20242025!$D$3:$D$1315, AG$1)+SUMIFS(DataRegularSeason20242025!$AB$3:$AB$1315,DataRegularSeason20242025!$B$3:$B$1315, "&lt;=" &amp; $A196, DataRegularSeason20242025!$E$3:$E$1315, AG$1)</f>
        <v>20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16</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16</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15</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23</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22</v>
      </c>
      <c r="R197" s="2">
        <f>SUMIFS(DataRegularSeason20242025!$AA$3:$AA$1315,DataRegularSeason20242025!$B$3:$B$1315, "&lt;=" &amp; $A197, DataRegularSeason20242025!$D$3:$D$1315, R$1)+SUMIFS(DataRegularSeason20242025!$AB$3:$AB$1315,DataRegularSeason20242025!$B$3:$B$1315, "&lt;=" &amp; $A197, DataRegularSeason20242025!$E$3:$E$1315, R$1)</f>
        <v>12</v>
      </c>
      <c r="S197" s="2">
        <f>SUMIFS(DataRegularSeason20242025!$AA$3:$AA$1315,DataRegularSeason20242025!$B$3:$B$1315, "&lt;=" &amp; $A197, DataRegularSeason20242025!$D$3:$D$1315, S$1)+SUMIFS(DataRegularSeason20242025!$AB$3:$AB$1315,DataRegularSeason20242025!$B$3:$B$1315, "&lt;=" &amp; $A197, DataRegularSeason20242025!$E$3:$E$1315, S$1)</f>
        <v>15</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14</v>
      </c>
      <c r="V197" s="2">
        <f>SUMIFS(DataRegularSeason20242025!$AA$3:$AA$1315,DataRegularSeason20242025!$B$3:$B$1315, "&lt;=" &amp; $A197, DataRegularSeason20242025!$D$3:$D$1315, V$1)+SUMIFS(DataRegularSeason20242025!$AB$3:$AB$1315,DataRegularSeason20242025!$B$3:$B$1315, "&lt;=" &amp; $A197, DataRegularSeason20242025!$E$3:$E$1315, V$1)</f>
        <v>14</v>
      </c>
      <c r="W197" s="2">
        <f>SUMIFS(DataRegularSeason20242025!$AA$3:$AA$1315,DataRegularSeason20242025!$B$3:$B$1315, "&lt;=" &amp; $A197, DataRegularSeason20242025!$D$3:$D$1315, W$1)+SUMIFS(DataRegularSeason20242025!$AB$3:$AB$1315,DataRegularSeason20242025!$B$3:$B$1315, "&lt;=" &amp; $A197, DataRegularSeason20242025!$E$3:$E$1315, W$1)</f>
        <v>14</v>
      </c>
      <c r="X197" s="2">
        <f>SUMIFS(DataRegularSeason20242025!$AA$3:$AA$1315,DataRegularSeason20242025!$B$3:$B$1315, "&lt;=" &amp; $A197, DataRegularSeason20242025!$D$3:$D$1315, X$1)+SUMIFS(DataRegularSeason20242025!$AB$3:$AB$1315,DataRegularSeason20242025!$B$3:$B$1315, "&lt;=" &amp; $A197, DataRegularSeason20242025!$E$3:$E$1315, X$1)</f>
        <v>13</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20</v>
      </c>
      <c r="AC197" s="2">
        <f>SUMIFS(DataRegularSeason20242025!$AA$3:$AA$1315,DataRegularSeason20242025!$B$3:$B$1315, "&lt;=" &amp; $A197, DataRegularSeason20242025!$D$3:$D$1315, AC$1)+SUMIFS(DataRegularSeason20242025!$AB$3:$AB$1315,DataRegularSeason20242025!$B$3:$B$1315, "&lt;=" &amp; $A197, DataRegularSeason20242025!$E$3:$E$1315, AC$1)</f>
        <v>15</v>
      </c>
      <c r="AD197" s="2">
        <f>SUMIFS(DataRegularSeason20242025!$AA$3:$AA$1315,DataRegularSeason20242025!$B$3:$B$1315, "&lt;=" &amp; $A197, DataRegularSeason20242025!$D$3:$D$1315, AD$1)+SUMIFS(DataRegularSeason20242025!$AB$3:$AB$1315,DataRegularSeason20242025!$B$3:$B$1315, "&lt;=" &amp; $A197, DataRegularSeason20242025!$E$3:$E$1315, AD$1)</f>
        <v>17</v>
      </c>
      <c r="AE197" s="2">
        <f>SUMIFS(DataRegularSeason20242025!$AA$3:$AA$1315,DataRegularSeason20242025!$B$3:$B$1315, "&lt;=" &amp; $A197, DataRegularSeason20242025!$D$3:$D$1315, AE$1)+SUMIFS(DataRegularSeason20242025!$AB$3:$AB$1315,DataRegularSeason20242025!$B$3:$B$1315, "&lt;=" &amp; $A197, DataRegularSeason20242025!$E$3:$E$1315, AE$1)</f>
        <v>20</v>
      </c>
      <c r="AF197" s="2">
        <f>SUMIFS(DataRegularSeason20242025!$AA$3:$AA$1315,DataRegularSeason20242025!$B$3:$B$1315, "&lt;=" &amp; $A197, DataRegularSeason20242025!$D$3:$D$1315, AF$1)+SUMIFS(DataRegularSeason20242025!$AB$3:$AB$1315,DataRegularSeason20242025!$B$3:$B$1315, "&lt;=" &amp; $A197, DataRegularSeason20242025!$E$3:$E$1315, AF$1)</f>
        <v>28</v>
      </c>
      <c r="AG197" s="2">
        <f>SUMIFS(DataRegularSeason20242025!$AA$3:$AA$1315,DataRegularSeason20242025!$B$3:$B$1315, "&lt;=" &amp; $A197, DataRegularSeason20242025!$D$3:$D$1315, AG$1)+SUMIFS(DataRegularSeason20242025!$AB$3:$AB$1315,DataRegularSeason20242025!$B$3:$B$1315, "&lt;=" &amp; $A197, DataRegularSeason20242025!$E$3:$E$1315, AG$1)</f>
        <v>20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16</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16</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15</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23</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22</v>
      </c>
      <c r="R198" s="2">
        <f>SUMIFS(DataRegularSeason20242025!$AA$3:$AA$1315,DataRegularSeason20242025!$B$3:$B$1315, "&lt;=" &amp; $A198, DataRegularSeason20242025!$D$3:$D$1315, R$1)+SUMIFS(DataRegularSeason20242025!$AB$3:$AB$1315,DataRegularSeason20242025!$B$3:$B$1315, "&lt;=" &amp; $A198, DataRegularSeason20242025!$E$3:$E$1315, R$1)</f>
        <v>12</v>
      </c>
      <c r="S198" s="2">
        <f>SUMIFS(DataRegularSeason20242025!$AA$3:$AA$1315,DataRegularSeason20242025!$B$3:$B$1315, "&lt;=" &amp; $A198, DataRegularSeason20242025!$D$3:$D$1315, S$1)+SUMIFS(DataRegularSeason20242025!$AB$3:$AB$1315,DataRegularSeason20242025!$B$3:$B$1315, "&lt;=" &amp; $A198, DataRegularSeason20242025!$E$3:$E$1315, S$1)</f>
        <v>15</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14</v>
      </c>
      <c r="V198" s="2">
        <f>SUMIFS(DataRegularSeason20242025!$AA$3:$AA$1315,DataRegularSeason20242025!$B$3:$B$1315, "&lt;=" &amp; $A198, DataRegularSeason20242025!$D$3:$D$1315, V$1)+SUMIFS(DataRegularSeason20242025!$AB$3:$AB$1315,DataRegularSeason20242025!$B$3:$B$1315, "&lt;=" &amp; $A198, DataRegularSeason20242025!$E$3:$E$1315, V$1)</f>
        <v>14</v>
      </c>
      <c r="W198" s="2">
        <f>SUMIFS(DataRegularSeason20242025!$AA$3:$AA$1315,DataRegularSeason20242025!$B$3:$B$1315, "&lt;=" &amp; $A198, DataRegularSeason20242025!$D$3:$D$1315, W$1)+SUMIFS(DataRegularSeason20242025!$AB$3:$AB$1315,DataRegularSeason20242025!$B$3:$B$1315, "&lt;=" &amp; $A198, DataRegularSeason20242025!$E$3:$E$1315, W$1)</f>
        <v>14</v>
      </c>
      <c r="X198" s="2">
        <f>SUMIFS(DataRegularSeason20242025!$AA$3:$AA$1315,DataRegularSeason20242025!$B$3:$B$1315, "&lt;=" &amp; $A198, DataRegularSeason20242025!$D$3:$D$1315, X$1)+SUMIFS(DataRegularSeason20242025!$AB$3:$AB$1315,DataRegularSeason20242025!$B$3:$B$1315, "&lt;=" &amp; $A198, DataRegularSeason20242025!$E$3:$E$1315, X$1)</f>
        <v>13</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20</v>
      </c>
      <c r="AC198" s="2">
        <f>SUMIFS(DataRegularSeason20242025!$AA$3:$AA$1315,DataRegularSeason20242025!$B$3:$B$1315, "&lt;=" &amp; $A198, DataRegularSeason20242025!$D$3:$D$1315, AC$1)+SUMIFS(DataRegularSeason20242025!$AB$3:$AB$1315,DataRegularSeason20242025!$B$3:$B$1315, "&lt;=" &amp; $A198, DataRegularSeason20242025!$E$3:$E$1315, AC$1)</f>
        <v>15</v>
      </c>
      <c r="AD198" s="2">
        <f>SUMIFS(DataRegularSeason20242025!$AA$3:$AA$1315,DataRegularSeason20242025!$B$3:$B$1315, "&lt;=" &amp; $A198, DataRegularSeason20242025!$D$3:$D$1315, AD$1)+SUMIFS(DataRegularSeason20242025!$AB$3:$AB$1315,DataRegularSeason20242025!$B$3:$B$1315, "&lt;=" &amp; $A198, DataRegularSeason20242025!$E$3:$E$1315, AD$1)</f>
        <v>17</v>
      </c>
      <c r="AE198" s="2">
        <f>SUMIFS(DataRegularSeason20242025!$AA$3:$AA$1315,DataRegularSeason20242025!$B$3:$B$1315, "&lt;=" &amp; $A198, DataRegularSeason20242025!$D$3:$D$1315, AE$1)+SUMIFS(DataRegularSeason20242025!$AB$3:$AB$1315,DataRegularSeason20242025!$B$3:$B$1315, "&lt;=" &amp; $A198, DataRegularSeason20242025!$E$3:$E$1315, AE$1)</f>
        <v>20</v>
      </c>
      <c r="AF198" s="2">
        <f>SUMIFS(DataRegularSeason20242025!$AA$3:$AA$1315,DataRegularSeason20242025!$B$3:$B$1315, "&lt;=" &amp; $A198, DataRegularSeason20242025!$D$3:$D$1315, AF$1)+SUMIFS(DataRegularSeason20242025!$AB$3:$AB$1315,DataRegularSeason20242025!$B$3:$B$1315, "&lt;=" &amp; $A198, DataRegularSeason20242025!$E$3:$E$1315, AF$1)</f>
        <v>28</v>
      </c>
      <c r="AG198" s="2">
        <f>SUMIFS(DataRegularSeason20242025!$AA$3:$AA$1315,DataRegularSeason20242025!$B$3:$B$1315, "&lt;=" &amp; $A198, DataRegularSeason20242025!$D$3:$D$1315, AG$1)+SUMIFS(DataRegularSeason20242025!$AB$3:$AB$1315,DataRegularSeason20242025!$B$3:$B$1315, "&lt;=" &amp; $A198, DataRegularSeason20242025!$E$3:$E$1315, AG$1)</f>
        <v>20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16</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16</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15</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23</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22</v>
      </c>
      <c r="R199" s="2">
        <f>SUMIFS(DataRegularSeason20242025!$AA$3:$AA$1315,DataRegularSeason20242025!$B$3:$B$1315, "&lt;=" &amp; $A199, DataRegularSeason20242025!$D$3:$D$1315, R$1)+SUMIFS(DataRegularSeason20242025!$AB$3:$AB$1315,DataRegularSeason20242025!$B$3:$B$1315, "&lt;=" &amp; $A199, DataRegularSeason20242025!$E$3:$E$1315, R$1)</f>
        <v>12</v>
      </c>
      <c r="S199" s="2">
        <f>SUMIFS(DataRegularSeason20242025!$AA$3:$AA$1315,DataRegularSeason20242025!$B$3:$B$1315, "&lt;=" &amp; $A199, DataRegularSeason20242025!$D$3:$D$1315, S$1)+SUMIFS(DataRegularSeason20242025!$AB$3:$AB$1315,DataRegularSeason20242025!$B$3:$B$1315, "&lt;=" &amp; $A199, DataRegularSeason20242025!$E$3:$E$1315, S$1)</f>
        <v>15</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14</v>
      </c>
      <c r="V199" s="2">
        <f>SUMIFS(DataRegularSeason20242025!$AA$3:$AA$1315,DataRegularSeason20242025!$B$3:$B$1315, "&lt;=" &amp; $A199, DataRegularSeason20242025!$D$3:$D$1315, V$1)+SUMIFS(DataRegularSeason20242025!$AB$3:$AB$1315,DataRegularSeason20242025!$B$3:$B$1315, "&lt;=" &amp; $A199, DataRegularSeason20242025!$E$3:$E$1315, V$1)</f>
        <v>14</v>
      </c>
      <c r="W199" s="2">
        <f>SUMIFS(DataRegularSeason20242025!$AA$3:$AA$1315,DataRegularSeason20242025!$B$3:$B$1315, "&lt;=" &amp; $A199, DataRegularSeason20242025!$D$3:$D$1315, W$1)+SUMIFS(DataRegularSeason20242025!$AB$3:$AB$1315,DataRegularSeason20242025!$B$3:$B$1315, "&lt;=" &amp; $A199, DataRegularSeason20242025!$E$3:$E$1315, W$1)</f>
        <v>14</v>
      </c>
      <c r="X199" s="2">
        <f>SUMIFS(DataRegularSeason20242025!$AA$3:$AA$1315,DataRegularSeason20242025!$B$3:$B$1315, "&lt;=" &amp; $A199, DataRegularSeason20242025!$D$3:$D$1315, X$1)+SUMIFS(DataRegularSeason20242025!$AB$3:$AB$1315,DataRegularSeason20242025!$B$3:$B$1315, "&lt;=" &amp; $A199, DataRegularSeason20242025!$E$3:$E$1315, X$1)</f>
        <v>13</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20</v>
      </c>
      <c r="AC199" s="2">
        <f>SUMIFS(DataRegularSeason20242025!$AA$3:$AA$1315,DataRegularSeason20242025!$B$3:$B$1315, "&lt;=" &amp; $A199, DataRegularSeason20242025!$D$3:$D$1315, AC$1)+SUMIFS(DataRegularSeason20242025!$AB$3:$AB$1315,DataRegularSeason20242025!$B$3:$B$1315, "&lt;=" &amp; $A199, DataRegularSeason20242025!$E$3:$E$1315, AC$1)</f>
        <v>15</v>
      </c>
      <c r="AD199" s="2">
        <f>SUMIFS(DataRegularSeason20242025!$AA$3:$AA$1315,DataRegularSeason20242025!$B$3:$B$1315, "&lt;=" &amp; $A199, DataRegularSeason20242025!$D$3:$D$1315, AD$1)+SUMIFS(DataRegularSeason20242025!$AB$3:$AB$1315,DataRegularSeason20242025!$B$3:$B$1315, "&lt;=" &amp; $A199, DataRegularSeason20242025!$E$3:$E$1315, AD$1)</f>
        <v>17</v>
      </c>
      <c r="AE199" s="2">
        <f>SUMIFS(DataRegularSeason20242025!$AA$3:$AA$1315,DataRegularSeason20242025!$B$3:$B$1315, "&lt;=" &amp; $A199, DataRegularSeason20242025!$D$3:$D$1315, AE$1)+SUMIFS(DataRegularSeason20242025!$AB$3:$AB$1315,DataRegularSeason20242025!$B$3:$B$1315, "&lt;=" &amp; $A199, DataRegularSeason20242025!$E$3:$E$1315, AE$1)</f>
        <v>20</v>
      </c>
      <c r="AF199" s="2">
        <f>SUMIFS(DataRegularSeason20242025!$AA$3:$AA$1315,DataRegularSeason20242025!$B$3:$B$1315, "&lt;=" &amp; $A199, DataRegularSeason20242025!$D$3:$D$1315, AF$1)+SUMIFS(DataRegularSeason20242025!$AB$3:$AB$1315,DataRegularSeason20242025!$B$3:$B$1315, "&lt;=" &amp; $A199, DataRegularSeason20242025!$E$3:$E$1315, AF$1)</f>
        <v>28</v>
      </c>
      <c r="AG199" s="2">
        <f>SUMIFS(DataRegularSeason20242025!$AA$3:$AA$1315,DataRegularSeason20242025!$B$3:$B$1315, "&lt;=" &amp; $A199, DataRegularSeason20242025!$D$3:$D$1315, AG$1)+SUMIFS(DataRegularSeason20242025!$AB$3:$AB$1315,DataRegularSeason20242025!$B$3:$B$1315, "&lt;=" &amp; $A199, DataRegularSeason20242025!$E$3:$E$1315, AG$1)</f>
        <v>20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16</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16</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15</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23</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22</v>
      </c>
      <c r="R200" s="2">
        <f>SUMIFS(DataRegularSeason20242025!$AA$3:$AA$1315,DataRegularSeason20242025!$B$3:$B$1315, "&lt;=" &amp; $A200, DataRegularSeason20242025!$D$3:$D$1315, R$1)+SUMIFS(DataRegularSeason20242025!$AB$3:$AB$1315,DataRegularSeason20242025!$B$3:$B$1315, "&lt;=" &amp; $A200, DataRegularSeason20242025!$E$3:$E$1315, R$1)</f>
        <v>12</v>
      </c>
      <c r="S200" s="2">
        <f>SUMIFS(DataRegularSeason20242025!$AA$3:$AA$1315,DataRegularSeason20242025!$B$3:$B$1315, "&lt;=" &amp; $A200, DataRegularSeason20242025!$D$3:$D$1315, S$1)+SUMIFS(DataRegularSeason20242025!$AB$3:$AB$1315,DataRegularSeason20242025!$B$3:$B$1315, "&lt;=" &amp; $A200, DataRegularSeason20242025!$E$3:$E$1315, S$1)</f>
        <v>15</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14</v>
      </c>
      <c r="V200" s="2">
        <f>SUMIFS(DataRegularSeason20242025!$AA$3:$AA$1315,DataRegularSeason20242025!$B$3:$B$1315, "&lt;=" &amp; $A200, DataRegularSeason20242025!$D$3:$D$1315, V$1)+SUMIFS(DataRegularSeason20242025!$AB$3:$AB$1315,DataRegularSeason20242025!$B$3:$B$1315, "&lt;=" &amp; $A200, DataRegularSeason20242025!$E$3:$E$1315, V$1)</f>
        <v>14</v>
      </c>
      <c r="W200" s="2">
        <f>SUMIFS(DataRegularSeason20242025!$AA$3:$AA$1315,DataRegularSeason20242025!$B$3:$B$1315, "&lt;=" &amp; $A200, DataRegularSeason20242025!$D$3:$D$1315, W$1)+SUMIFS(DataRegularSeason20242025!$AB$3:$AB$1315,DataRegularSeason20242025!$B$3:$B$1315, "&lt;=" &amp; $A200, DataRegularSeason20242025!$E$3:$E$1315, W$1)</f>
        <v>14</v>
      </c>
      <c r="X200" s="2">
        <f>SUMIFS(DataRegularSeason20242025!$AA$3:$AA$1315,DataRegularSeason20242025!$B$3:$B$1315, "&lt;=" &amp; $A200, DataRegularSeason20242025!$D$3:$D$1315, X$1)+SUMIFS(DataRegularSeason20242025!$AB$3:$AB$1315,DataRegularSeason20242025!$B$3:$B$1315, "&lt;=" &amp; $A200, DataRegularSeason20242025!$E$3:$E$1315, X$1)</f>
        <v>13</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20</v>
      </c>
      <c r="AC200" s="2">
        <f>SUMIFS(DataRegularSeason20242025!$AA$3:$AA$1315,DataRegularSeason20242025!$B$3:$B$1315, "&lt;=" &amp; $A200, DataRegularSeason20242025!$D$3:$D$1315, AC$1)+SUMIFS(DataRegularSeason20242025!$AB$3:$AB$1315,DataRegularSeason20242025!$B$3:$B$1315, "&lt;=" &amp; $A200, DataRegularSeason20242025!$E$3:$E$1315, AC$1)</f>
        <v>15</v>
      </c>
      <c r="AD200" s="2">
        <f>SUMIFS(DataRegularSeason20242025!$AA$3:$AA$1315,DataRegularSeason20242025!$B$3:$B$1315, "&lt;=" &amp; $A200, DataRegularSeason20242025!$D$3:$D$1315, AD$1)+SUMIFS(DataRegularSeason20242025!$AB$3:$AB$1315,DataRegularSeason20242025!$B$3:$B$1315, "&lt;=" &amp; $A200, DataRegularSeason20242025!$E$3:$E$1315, AD$1)</f>
        <v>17</v>
      </c>
      <c r="AE200" s="2">
        <f>SUMIFS(DataRegularSeason20242025!$AA$3:$AA$1315,DataRegularSeason20242025!$B$3:$B$1315, "&lt;=" &amp; $A200, DataRegularSeason20242025!$D$3:$D$1315, AE$1)+SUMIFS(DataRegularSeason20242025!$AB$3:$AB$1315,DataRegularSeason20242025!$B$3:$B$1315, "&lt;=" &amp; $A200, DataRegularSeason20242025!$E$3:$E$1315, AE$1)</f>
        <v>20</v>
      </c>
      <c r="AF200" s="2">
        <f>SUMIFS(DataRegularSeason20242025!$AA$3:$AA$1315,DataRegularSeason20242025!$B$3:$B$1315, "&lt;=" &amp; $A200, DataRegularSeason20242025!$D$3:$D$1315, AF$1)+SUMIFS(DataRegularSeason20242025!$AB$3:$AB$1315,DataRegularSeason20242025!$B$3:$B$1315, "&lt;=" &amp; $A200, DataRegularSeason20242025!$E$3:$E$1315, AF$1)</f>
        <v>28</v>
      </c>
      <c r="AG200" s="2">
        <f>SUMIFS(DataRegularSeason20242025!$AA$3:$AA$1315,DataRegularSeason20242025!$B$3:$B$1315, "&lt;=" &amp; $A200, DataRegularSeason20242025!$D$3:$D$1315, AG$1)+SUMIFS(DataRegularSeason20242025!$AB$3:$AB$1315,DataRegularSeason20242025!$B$3:$B$1315, "&lt;=" &amp; $A200, DataRegularSeason20242025!$E$3:$E$1315, AG$1)</f>
        <v>20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16</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16</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15</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23</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22</v>
      </c>
      <c r="R201" s="2">
        <f>SUMIFS(DataRegularSeason20242025!$AA$3:$AA$1315,DataRegularSeason20242025!$B$3:$B$1315, "&lt;=" &amp; $A201, DataRegularSeason20242025!$D$3:$D$1315, R$1)+SUMIFS(DataRegularSeason20242025!$AB$3:$AB$1315,DataRegularSeason20242025!$B$3:$B$1315, "&lt;=" &amp; $A201, DataRegularSeason20242025!$E$3:$E$1315, R$1)</f>
        <v>12</v>
      </c>
      <c r="S201" s="2">
        <f>SUMIFS(DataRegularSeason20242025!$AA$3:$AA$1315,DataRegularSeason20242025!$B$3:$B$1315, "&lt;=" &amp; $A201, DataRegularSeason20242025!$D$3:$D$1315, S$1)+SUMIFS(DataRegularSeason20242025!$AB$3:$AB$1315,DataRegularSeason20242025!$B$3:$B$1315, "&lt;=" &amp; $A201, DataRegularSeason20242025!$E$3:$E$1315, S$1)</f>
        <v>15</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14</v>
      </c>
      <c r="V201" s="2">
        <f>SUMIFS(DataRegularSeason20242025!$AA$3:$AA$1315,DataRegularSeason20242025!$B$3:$B$1315, "&lt;=" &amp; $A201, DataRegularSeason20242025!$D$3:$D$1315, V$1)+SUMIFS(DataRegularSeason20242025!$AB$3:$AB$1315,DataRegularSeason20242025!$B$3:$B$1315, "&lt;=" &amp; $A201, DataRegularSeason20242025!$E$3:$E$1315, V$1)</f>
        <v>14</v>
      </c>
      <c r="W201" s="2">
        <f>SUMIFS(DataRegularSeason20242025!$AA$3:$AA$1315,DataRegularSeason20242025!$B$3:$B$1315, "&lt;=" &amp; $A201, DataRegularSeason20242025!$D$3:$D$1315, W$1)+SUMIFS(DataRegularSeason20242025!$AB$3:$AB$1315,DataRegularSeason20242025!$B$3:$B$1315, "&lt;=" &amp; $A201, DataRegularSeason20242025!$E$3:$E$1315, W$1)</f>
        <v>14</v>
      </c>
      <c r="X201" s="2">
        <f>SUMIFS(DataRegularSeason20242025!$AA$3:$AA$1315,DataRegularSeason20242025!$B$3:$B$1315, "&lt;=" &amp; $A201, DataRegularSeason20242025!$D$3:$D$1315, X$1)+SUMIFS(DataRegularSeason20242025!$AB$3:$AB$1315,DataRegularSeason20242025!$B$3:$B$1315, "&lt;=" &amp; $A201, DataRegularSeason20242025!$E$3:$E$1315, X$1)</f>
        <v>13</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20</v>
      </c>
      <c r="AC201" s="2">
        <f>SUMIFS(DataRegularSeason20242025!$AA$3:$AA$1315,DataRegularSeason20242025!$B$3:$B$1315, "&lt;=" &amp; $A201, DataRegularSeason20242025!$D$3:$D$1315, AC$1)+SUMIFS(DataRegularSeason20242025!$AB$3:$AB$1315,DataRegularSeason20242025!$B$3:$B$1315, "&lt;=" &amp; $A201, DataRegularSeason20242025!$E$3:$E$1315, AC$1)</f>
        <v>15</v>
      </c>
      <c r="AD201" s="2">
        <f>SUMIFS(DataRegularSeason20242025!$AA$3:$AA$1315,DataRegularSeason20242025!$B$3:$B$1315, "&lt;=" &amp; $A201, DataRegularSeason20242025!$D$3:$D$1315, AD$1)+SUMIFS(DataRegularSeason20242025!$AB$3:$AB$1315,DataRegularSeason20242025!$B$3:$B$1315, "&lt;=" &amp; $A201, DataRegularSeason20242025!$E$3:$E$1315, AD$1)</f>
        <v>17</v>
      </c>
      <c r="AE201" s="2">
        <f>SUMIFS(DataRegularSeason20242025!$AA$3:$AA$1315,DataRegularSeason20242025!$B$3:$B$1315, "&lt;=" &amp; $A201, DataRegularSeason20242025!$D$3:$D$1315, AE$1)+SUMIFS(DataRegularSeason20242025!$AB$3:$AB$1315,DataRegularSeason20242025!$B$3:$B$1315, "&lt;=" &amp; $A201, DataRegularSeason20242025!$E$3:$E$1315, AE$1)</f>
        <v>20</v>
      </c>
      <c r="AF201" s="2">
        <f>SUMIFS(DataRegularSeason20242025!$AA$3:$AA$1315,DataRegularSeason20242025!$B$3:$B$1315, "&lt;=" &amp; $A201, DataRegularSeason20242025!$D$3:$D$1315, AF$1)+SUMIFS(DataRegularSeason20242025!$AB$3:$AB$1315,DataRegularSeason20242025!$B$3:$B$1315, "&lt;=" &amp; $A201, DataRegularSeason20242025!$E$3:$E$1315, AF$1)</f>
        <v>28</v>
      </c>
      <c r="AG201" s="2">
        <f>SUMIFS(DataRegularSeason20242025!$AA$3:$AA$1315,DataRegularSeason20242025!$B$3:$B$1315, "&lt;=" &amp; $A201, DataRegularSeason20242025!$D$3:$D$1315, AG$1)+SUMIFS(DataRegularSeason20242025!$AB$3:$AB$1315,DataRegularSeason20242025!$B$3:$B$1315, "&lt;=" &amp; $A201, DataRegularSeason20242025!$E$3:$E$1315, AG$1)</f>
        <v>20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J11" sqref="AJ11"/>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20</v>
      </c>
      <c r="AT3">
        <f>SUMIFS(DataRegularSeason20242025!$AA$3:$AA$1315,DataRegularSeason20242025!$B$3:$B$1315, "&lt;=" &amp; AT$1, DataRegularSeason20242025!$D$3:$D$1315, $A3)+SUMIFS(DataRegularSeason20242025!$AB$3:$AB$1315,DataRegularSeason20242025!$B$3:$B$1315, "&lt;=" &amp; AT$1, DataRegularSeason20242025!$E$3:$E$1315, $A3)</f>
        <v>20</v>
      </c>
      <c r="AU3">
        <f>SUMIFS(DataRegularSeason20242025!$AA$3:$AA$1315,DataRegularSeason20242025!$B$3:$B$1315, "&lt;=" &amp; AU$1, DataRegularSeason20242025!$D$3:$D$1315, $A3)+SUMIFS(DataRegularSeason20242025!$AB$3:$AB$1315,DataRegularSeason20242025!$B$3:$B$1315, "&lt;=" &amp; AU$1, DataRegularSeason20242025!$E$3:$E$1315, $A3)</f>
        <v>20</v>
      </c>
      <c r="AV3">
        <f>SUMIFS(DataRegularSeason20242025!$AA$3:$AA$1315,DataRegularSeason20242025!$B$3:$B$1315, "&lt;=" &amp; AV$1, DataRegularSeason20242025!$D$3:$D$1315, $A3)+SUMIFS(DataRegularSeason20242025!$AB$3:$AB$1315,DataRegularSeason20242025!$B$3:$B$1315, "&lt;=" &amp; AV$1, DataRegularSeason20242025!$E$3:$E$1315, $A3)</f>
        <v>20</v>
      </c>
      <c r="AW3">
        <f>SUMIFS(DataRegularSeason20242025!$AA$3:$AA$1315,DataRegularSeason20242025!$B$3:$B$1315, "&lt;=" &amp; AW$1, DataRegularSeason20242025!$D$3:$D$1315, $A3)+SUMIFS(DataRegularSeason20242025!$AB$3:$AB$1315,DataRegularSeason20242025!$B$3:$B$1315, "&lt;=" &amp; AW$1, DataRegularSeason20242025!$E$3:$E$1315, $A3)</f>
        <v>20</v>
      </c>
      <c r="AX3">
        <f>SUMIFS(DataRegularSeason20242025!$AA$3:$AA$1315,DataRegularSeason20242025!$B$3:$B$1315, "&lt;=" &amp; AX$1, DataRegularSeason20242025!$D$3:$D$1315, $A3)+SUMIFS(DataRegularSeason20242025!$AB$3:$AB$1315,DataRegularSeason20242025!$B$3:$B$1315, "&lt;=" &amp; AX$1, DataRegularSeason20242025!$E$3:$E$1315, $A3)</f>
        <v>20</v>
      </c>
      <c r="AY3">
        <f>SUMIFS(DataRegularSeason20242025!$AA$3:$AA$1315,DataRegularSeason20242025!$B$3:$B$1315, "&lt;=" &amp; AY$1, DataRegularSeason20242025!$D$3:$D$1315, $A3)+SUMIFS(DataRegularSeason20242025!$AB$3:$AB$1315,DataRegularSeason20242025!$B$3:$B$1315, "&lt;=" &amp; AY$1, DataRegularSeason20242025!$E$3:$E$1315, $A3)</f>
        <v>20</v>
      </c>
      <c r="AZ3">
        <f>SUMIFS(DataRegularSeason20242025!$AA$3:$AA$1315,DataRegularSeason20242025!$B$3:$B$1315, "&lt;=" &amp; AZ$1, DataRegularSeason20242025!$D$3:$D$1315, $A3)+SUMIFS(DataRegularSeason20242025!$AB$3:$AB$1315,DataRegularSeason20242025!$B$3:$B$1315, "&lt;=" &amp; AZ$1, DataRegularSeason20242025!$E$3:$E$1315, $A3)</f>
        <v>20</v>
      </c>
      <c r="BA3">
        <f>SUMIFS(DataRegularSeason20242025!$AA$3:$AA$1315,DataRegularSeason20242025!$B$3:$B$1315, "&lt;=" &amp; BA$1, DataRegularSeason20242025!$D$3:$D$1315, $A3)+SUMIFS(DataRegularSeason20242025!$AB$3:$AB$1315,DataRegularSeason20242025!$B$3:$B$1315, "&lt;=" &amp; BA$1, DataRegularSeason20242025!$E$3:$E$1315, $A3)</f>
        <v>20</v>
      </c>
      <c r="BB3">
        <f>SUMIFS(DataRegularSeason20242025!$AA$3:$AA$1315,DataRegularSeason20242025!$B$3:$B$1315, "&lt;=" &amp; BB$1, DataRegularSeason20242025!$D$3:$D$1315, $A3)+SUMIFS(DataRegularSeason20242025!$AB$3:$AB$1315,DataRegularSeason20242025!$B$3:$B$1315, "&lt;=" &amp; BB$1, DataRegularSeason20242025!$E$3:$E$1315, $A3)</f>
        <v>20</v>
      </c>
      <c r="BC3">
        <f>SUMIFS(DataRegularSeason20242025!$AA$3:$AA$1315,DataRegularSeason20242025!$B$3:$B$1315, "&lt;=" &amp; BC$1, DataRegularSeason20242025!$D$3:$D$1315, $A3)+SUMIFS(DataRegularSeason20242025!$AB$3:$AB$1315,DataRegularSeason20242025!$B$3:$B$1315, "&lt;=" &amp; BC$1, DataRegularSeason20242025!$E$3:$E$1315, $A3)</f>
        <v>20</v>
      </c>
      <c r="BD3">
        <f>SUMIFS(DataRegularSeason20242025!$AA$3:$AA$1315,DataRegularSeason20242025!$B$3:$B$1315, "&lt;=" &amp; BD$1, DataRegularSeason20242025!$D$3:$D$1315, $A3)+SUMIFS(DataRegularSeason20242025!$AB$3:$AB$1315,DataRegularSeason20242025!$B$3:$B$1315, "&lt;=" &amp; BD$1, DataRegularSeason20242025!$E$3:$E$1315, $A3)</f>
        <v>20</v>
      </c>
      <c r="BE3">
        <f>SUMIFS(DataRegularSeason20242025!$AA$3:$AA$1315,DataRegularSeason20242025!$B$3:$B$1315, "&lt;=" &amp; BE$1, DataRegularSeason20242025!$D$3:$D$1315, $A3)+SUMIFS(DataRegularSeason20242025!$AB$3:$AB$1315,DataRegularSeason20242025!$B$3:$B$1315, "&lt;=" &amp; BE$1, DataRegularSeason20242025!$E$3:$E$1315, $A3)</f>
        <v>20</v>
      </c>
      <c r="BF3">
        <f>SUMIFS(DataRegularSeason20242025!$AA$3:$AA$1315,DataRegularSeason20242025!$B$3:$B$1315, "&lt;=" &amp; BF$1, DataRegularSeason20242025!$D$3:$D$1315, $A3)+SUMIFS(DataRegularSeason20242025!$AB$3:$AB$1315,DataRegularSeason20242025!$B$3:$B$1315, "&lt;=" &amp; BF$1, DataRegularSeason20242025!$E$3:$E$1315, $A3)</f>
        <v>20</v>
      </c>
      <c r="BG3">
        <f>SUMIFS(DataRegularSeason20242025!$AA$3:$AA$1315,DataRegularSeason20242025!$B$3:$B$1315, "&lt;=" &amp; BG$1, DataRegularSeason20242025!$D$3:$D$1315, $A3)+SUMIFS(DataRegularSeason20242025!$AB$3:$AB$1315,DataRegularSeason20242025!$B$3:$B$1315, "&lt;=" &amp; BG$1, DataRegularSeason20242025!$E$3:$E$1315, $A3)</f>
        <v>20</v>
      </c>
      <c r="BH3">
        <f>SUMIFS(DataRegularSeason20242025!$AA$3:$AA$1315,DataRegularSeason20242025!$B$3:$B$1315, "&lt;=" &amp; BH$1, DataRegularSeason20242025!$D$3:$D$1315, $A3)+SUMIFS(DataRegularSeason20242025!$AB$3:$AB$1315,DataRegularSeason20242025!$B$3:$B$1315, "&lt;=" &amp; BH$1, DataRegularSeason20242025!$E$3:$E$1315, $A3)</f>
        <v>20</v>
      </c>
      <c r="BI3">
        <f>SUMIFS(DataRegularSeason20242025!$AA$3:$AA$1315,DataRegularSeason20242025!$B$3:$B$1315, "&lt;=" &amp; BI$1, DataRegularSeason20242025!$D$3:$D$1315, $A3)+SUMIFS(DataRegularSeason20242025!$AB$3:$AB$1315,DataRegularSeason20242025!$B$3:$B$1315, "&lt;=" &amp; BI$1, DataRegularSeason20242025!$E$3:$E$1315, $A3)</f>
        <v>20</v>
      </c>
      <c r="BJ3">
        <f>SUMIFS(DataRegularSeason20242025!$AA$3:$AA$1315,DataRegularSeason20242025!$B$3:$B$1315, "&lt;=" &amp; BJ$1, DataRegularSeason20242025!$D$3:$D$1315, $A3)+SUMIFS(DataRegularSeason20242025!$AB$3:$AB$1315,DataRegularSeason20242025!$B$3:$B$1315, "&lt;=" &amp; BJ$1, DataRegularSeason20242025!$E$3:$E$1315, $A3)</f>
        <v>20</v>
      </c>
      <c r="BK3">
        <f>SUMIFS(DataRegularSeason20242025!$AA$3:$AA$1315,DataRegularSeason20242025!$B$3:$B$1315, "&lt;=" &amp; BK$1, DataRegularSeason20242025!$D$3:$D$1315, $A3)+SUMIFS(DataRegularSeason20242025!$AB$3:$AB$1315,DataRegularSeason20242025!$B$3:$B$1315, "&lt;=" &amp; BK$1, DataRegularSeason20242025!$E$3:$E$1315, $A3)</f>
        <v>20</v>
      </c>
      <c r="BL3">
        <f>SUMIFS(DataRegularSeason20242025!$AA$3:$AA$1315,DataRegularSeason20242025!$B$3:$B$1315, "&lt;=" &amp; BL$1, DataRegularSeason20242025!$D$3:$D$1315, $A3)+SUMIFS(DataRegularSeason20242025!$AB$3:$AB$1315,DataRegularSeason20242025!$B$3:$B$1315, "&lt;=" &amp; BL$1, DataRegularSeason20242025!$E$3:$E$1315, $A3)</f>
        <v>20</v>
      </c>
      <c r="BM3">
        <f>SUMIFS(DataRegularSeason20242025!$AA$3:$AA$1315,DataRegularSeason20242025!$B$3:$B$1315, "&lt;=" &amp; BM$1, DataRegularSeason20242025!$D$3:$D$1315, $A3)+SUMIFS(DataRegularSeason20242025!$AB$3:$AB$1315,DataRegularSeason20242025!$B$3:$B$1315, "&lt;=" &amp; BM$1, DataRegularSeason20242025!$E$3:$E$1315, $A3)</f>
        <v>20</v>
      </c>
      <c r="BN3">
        <f>SUMIFS(DataRegularSeason20242025!$AA$3:$AA$1315,DataRegularSeason20242025!$B$3:$B$1315, "&lt;=" &amp; BN$1, DataRegularSeason20242025!$D$3:$D$1315, $A3)+SUMIFS(DataRegularSeason20242025!$AB$3:$AB$1315,DataRegularSeason20242025!$B$3:$B$1315, "&lt;=" &amp; BN$1, DataRegularSeason20242025!$E$3:$E$1315, $A3)</f>
        <v>20</v>
      </c>
      <c r="BO3">
        <f>SUMIFS(DataRegularSeason20242025!$AA$3:$AA$1315,DataRegularSeason20242025!$B$3:$B$1315, "&lt;=" &amp; BO$1, DataRegularSeason20242025!$D$3:$D$1315, $A3)+SUMIFS(DataRegularSeason20242025!$AB$3:$AB$1315,DataRegularSeason20242025!$B$3:$B$1315, "&lt;=" &amp; BO$1, DataRegularSeason20242025!$E$3:$E$1315, $A3)</f>
        <v>20</v>
      </c>
      <c r="BP3">
        <f>SUMIFS(DataRegularSeason20242025!$AA$3:$AA$1315,DataRegularSeason20242025!$B$3:$B$1315, "&lt;=" &amp; BP$1, DataRegularSeason20242025!$D$3:$D$1315, $A3)+SUMIFS(DataRegularSeason20242025!$AB$3:$AB$1315,DataRegularSeason20242025!$B$3:$B$1315, "&lt;=" &amp; BP$1, DataRegularSeason20242025!$E$3:$E$1315, $A3)</f>
        <v>20</v>
      </c>
      <c r="BQ3">
        <f>SUMIFS(DataRegularSeason20242025!$AA$3:$AA$1315,DataRegularSeason20242025!$B$3:$B$1315, "&lt;=" &amp; BQ$1, DataRegularSeason20242025!$D$3:$D$1315, $A3)+SUMIFS(DataRegularSeason20242025!$AB$3:$AB$1315,DataRegularSeason20242025!$B$3:$B$1315, "&lt;=" &amp; BQ$1, DataRegularSeason20242025!$E$3:$E$1315, $A3)</f>
        <v>20</v>
      </c>
      <c r="BR3">
        <f>SUMIFS(DataRegularSeason20242025!$AA$3:$AA$1315,DataRegularSeason20242025!$B$3:$B$1315, "&lt;=" &amp; BR$1, DataRegularSeason20242025!$D$3:$D$1315, $A3)+SUMIFS(DataRegularSeason20242025!$AB$3:$AB$1315,DataRegularSeason20242025!$B$3:$B$1315, "&lt;=" &amp; BR$1, DataRegularSeason20242025!$E$3:$E$1315, $A3)</f>
        <v>20</v>
      </c>
      <c r="BS3">
        <f>SUMIFS(DataRegularSeason20242025!$AA$3:$AA$1315,DataRegularSeason20242025!$B$3:$B$1315, "&lt;=" &amp; BS$1, DataRegularSeason20242025!$D$3:$D$1315, $A3)+SUMIFS(DataRegularSeason20242025!$AB$3:$AB$1315,DataRegularSeason20242025!$B$3:$B$1315, "&lt;=" &amp; BS$1, DataRegularSeason20242025!$E$3:$E$1315, $A3)</f>
        <v>20</v>
      </c>
      <c r="BT3">
        <f>SUMIFS(DataRegularSeason20242025!$AA$3:$AA$1315,DataRegularSeason20242025!$B$3:$B$1315, "&lt;=" &amp; BT$1, DataRegularSeason20242025!$D$3:$D$1315, $A3)+SUMIFS(DataRegularSeason20242025!$AB$3:$AB$1315,DataRegularSeason20242025!$B$3:$B$1315, "&lt;=" &amp; BT$1, DataRegularSeason20242025!$E$3:$E$1315, $A3)</f>
        <v>20</v>
      </c>
      <c r="BU3">
        <f>SUMIFS(DataRegularSeason20242025!$AA$3:$AA$1315,DataRegularSeason20242025!$B$3:$B$1315, "&lt;=" &amp; BU$1, DataRegularSeason20242025!$D$3:$D$1315, $A3)+SUMIFS(DataRegularSeason20242025!$AB$3:$AB$1315,DataRegularSeason20242025!$B$3:$B$1315, "&lt;=" &amp; BU$1, DataRegularSeason20242025!$E$3:$E$1315, $A3)</f>
        <v>20</v>
      </c>
      <c r="BV3">
        <f>SUMIFS(DataRegularSeason20242025!$AA$3:$AA$1315,DataRegularSeason20242025!$B$3:$B$1315, "&lt;=" &amp; BV$1, DataRegularSeason20242025!$D$3:$D$1315, $A3)+SUMIFS(DataRegularSeason20242025!$AB$3:$AB$1315,DataRegularSeason20242025!$B$3:$B$1315, "&lt;=" &amp; BV$1, DataRegularSeason20242025!$E$3:$E$1315, $A3)</f>
        <v>20</v>
      </c>
      <c r="BW3">
        <f>SUMIFS(DataRegularSeason20242025!$AA$3:$AA$1315,DataRegularSeason20242025!$B$3:$B$1315, "&lt;=" &amp; BW$1, DataRegularSeason20242025!$D$3:$D$1315, $A3)+SUMIFS(DataRegularSeason20242025!$AB$3:$AB$1315,DataRegularSeason20242025!$B$3:$B$1315, "&lt;=" &amp; BW$1, DataRegularSeason20242025!$E$3:$E$1315, $A3)</f>
        <v>20</v>
      </c>
      <c r="BX3">
        <f>SUMIFS(DataRegularSeason20242025!$AA$3:$AA$1315,DataRegularSeason20242025!$B$3:$B$1315, "&lt;=" &amp; BX$1, DataRegularSeason20242025!$D$3:$D$1315, $A3)+SUMIFS(DataRegularSeason20242025!$AB$3:$AB$1315,DataRegularSeason20242025!$B$3:$B$1315, "&lt;=" &amp; BX$1, DataRegularSeason20242025!$E$3:$E$1315, $A3)</f>
        <v>20</v>
      </c>
      <c r="BY3">
        <f>SUMIFS(DataRegularSeason20242025!$AA$3:$AA$1315,DataRegularSeason20242025!$B$3:$B$1315, "&lt;=" &amp; BY$1, DataRegularSeason20242025!$D$3:$D$1315, $A3)+SUMIFS(DataRegularSeason20242025!$AB$3:$AB$1315,DataRegularSeason20242025!$B$3:$B$1315, "&lt;=" &amp; BY$1, DataRegularSeason20242025!$E$3:$E$1315, $A3)</f>
        <v>20</v>
      </c>
      <c r="BZ3">
        <f>SUMIFS(DataRegularSeason20242025!$AA$3:$AA$1315,DataRegularSeason20242025!$B$3:$B$1315, "&lt;=" &amp; BZ$1, DataRegularSeason20242025!$D$3:$D$1315, $A3)+SUMIFS(DataRegularSeason20242025!$AB$3:$AB$1315,DataRegularSeason20242025!$B$3:$B$1315, "&lt;=" &amp; BZ$1, DataRegularSeason20242025!$E$3:$E$1315, $A3)</f>
        <v>20</v>
      </c>
      <c r="CA3">
        <f>SUMIFS(DataRegularSeason20242025!$AA$3:$AA$1315,DataRegularSeason20242025!$B$3:$B$1315, "&lt;=" &amp; CA$1, DataRegularSeason20242025!$D$3:$D$1315, $A3)+SUMIFS(DataRegularSeason20242025!$AB$3:$AB$1315,DataRegularSeason20242025!$B$3:$B$1315, "&lt;=" &amp; CA$1, DataRegularSeason20242025!$E$3:$E$1315, $A3)</f>
        <v>20</v>
      </c>
      <c r="CB3">
        <f>SUMIFS(DataRegularSeason20242025!$AA$3:$AA$1315,DataRegularSeason20242025!$B$3:$B$1315, "&lt;=" &amp; CB$1, DataRegularSeason20242025!$D$3:$D$1315, $A3)+SUMIFS(DataRegularSeason20242025!$AB$3:$AB$1315,DataRegularSeason20242025!$B$3:$B$1315, "&lt;=" &amp; CB$1, DataRegularSeason20242025!$E$3:$E$1315, $A3)</f>
        <v>20</v>
      </c>
      <c r="CC3">
        <f>SUMIFS(DataRegularSeason20242025!$AA$3:$AA$1315,DataRegularSeason20242025!$B$3:$B$1315, "&lt;=" &amp; CC$1, DataRegularSeason20242025!$D$3:$D$1315, $A3)+SUMIFS(DataRegularSeason20242025!$AB$3:$AB$1315,DataRegularSeason20242025!$B$3:$B$1315, "&lt;=" &amp; CC$1, DataRegularSeason20242025!$E$3:$E$1315, $A3)</f>
        <v>20</v>
      </c>
      <c r="CD3">
        <f>SUMIFS(DataRegularSeason20242025!$AA$3:$AA$1315,DataRegularSeason20242025!$B$3:$B$1315, "&lt;=" &amp; CD$1, DataRegularSeason20242025!$D$3:$D$1315, $A3)+SUMIFS(DataRegularSeason20242025!$AB$3:$AB$1315,DataRegularSeason20242025!$B$3:$B$1315, "&lt;=" &amp; CD$1, DataRegularSeason20242025!$E$3:$E$1315, $A3)</f>
        <v>20</v>
      </c>
      <c r="CE3">
        <f>SUMIFS(DataRegularSeason20242025!$AA$3:$AA$1315,DataRegularSeason20242025!$B$3:$B$1315, "&lt;=" &amp; CE$1, DataRegularSeason20242025!$D$3:$D$1315, $A3)+SUMIFS(DataRegularSeason20242025!$AB$3:$AB$1315,DataRegularSeason20242025!$B$3:$B$1315, "&lt;=" &amp; CE$1, DataRegularSeason20242025!$E$3:$E$1315, $A3)</f>
        <v>20</v>
      </c>
      <c r="CF3">
        <f>SUMIFS(DataRegularSeason20242025!$AA$3:$AA$1315,DataRegularSeason20242025!$B$3:$B$1315, "&lt;=" &amp; CF$1, DataRegularSeason20242025!$D$3:$D$1315, $A3)+SUMIFS(DataRegularSeason20242025!$AB$3:$AB$1315,DataRegularSeason20242025!$B$3:$B$1315, "&lt;=" &amp; CF$1, DataRegularSeason20242025!$E$3:$E$1315, $A3)</f>
        <v>20</v>
      </c>
      <c r="CG3">
        <f>SUMIFS(DataRegularSeason20242025!$AA$3:$AA$1315,DataRegularSeason20242025!$B$3:$B$1315, "&lt;=" &amp; CG$1, DataRegularSeason20242025!$D$3:$D$1315, $A3)+SUMIFS(DataRegularSeason20242025!$AB$3:$AB$1315,DataRegularSeason20242025!$B$3:$B$1315, "&lt;=" &amp; CG$1, DataRegularSeason20242025!$E$3:$E$1315, $A3)</f>
        <v>20</v>
      </c>
      <c r="CH3">
        <f>SUMIFS(DataRegularSeason20242025!$AA$3:$AA$1315,DataRegularSeason20242025!$B$3:$B$1315, "&lt;=" &amp; CH$1, DataRegularSeason20242025!$D$3:$D$1315, $A3)+SUMIFS(DataRegularSeason20242025!$AB$3:$AB$1315,DataRegularSeason20242025!$B$3:$B$1315, "&lt;=" &amp; CH$1, DataRegularSeason20242025!$E$3:$E$1315, $A3)</f>
        <v>20</v>
      </c>
      <c r="CI3">
        <f>SUMIFS(DataRegularSeason20242025!$AA$3:$AA$1315,DataRegularSeason20242025!$B$3:$B$1315, "&lt;=" &amp; CI$1, DataRegularSeason20242025!$D$3:$D$1315, $A3)+SUMIFS(DataRegularSeason20242025!$AB$3:$AB$1315,DataRegularSeason20242025!$B$3:$B$1315, "&lt;=" &amp; CI$1, DataRegularSeason20242025!$E$3:$E$1315, $A3)</f>
        <v>20</v>
      </c>
      <c r="CJ3">
        <f>SUMIFS(DataRegularSeason20242025!$AA$3:$AA$1315,DataRegularSeason20242025!$B$3:$B$1315, "&lt;=" &amp; CJ$1, DataRegularSeason20242025!$D$3:$D$1315, $A3)+SUMIFS(DataRegularSeason20242025!$AB$3:$AB$1315,DataRegularSeason20242025!$B$3:$B$1315, "&lt;=" &amp; CJ$1, DataRegularSeason20242025!$E$3:$E$1315, $A3)</f>
        <v>20</v>
      </c>
      <c r="CK3">
        <f>SUMIFS(DataRegularSeason20242025!$AA$3:$AA$1315,DataRegularSeason20242025!$B$3:$B$1315, "&lt;=" &amp; CK$1, DataRegularSeason20242025!$D$3:$D$1315, $A3)+SUMIFS(DataRegularSeason20242025!$AB$3:$AB$1315,DataRegularSeason20242025!$B$3:$B$1315, "&lt;=" &amp; CK$1, DataRegularSeason20242025!$E$3:$E$1315, $A3)</f>
        <v>20</v>
      </c>
      <c r="CL3">
        <f>SUMIFS(DataRegularSeason20242025!$AA$3:$AA$1315,DataRegularSeason20242025!$B$3:$B$1315, "&lt;=" &amp; CL$1, DataRegularSeason20242025!$D$3:$D$1315, $A3)+SUMIFS(DataRegularSeason20242025!$AB$3:$AB$1315,DataRegularSeason20242025!$B$3:$B$1315, "&lt;=" &amp; CL$1, DataRegularSeason20242025!$E$3:$E$1315, $A3)</f>
        <v>20</v>
      </c>
      <c r="CM3">
        <f>SUMIFS(DataRegularSeason20242025!$AA$3:$AA$1315,DataRegularSeason20242025!$B$3:$B$1315, "&lt;=" &amp; CM$1, DataRegularSeason20242025!$D$3:$D$1315, $A3)+SUMIFS(DataRegularSeason20242025!$AB$3:$AB$1315,DataRegularSeason20242025!$B$3:$B$1315, "&lt;=" &amp; CM$1, DataRegularSeason20242025!$E$3:$E$1315, $A3)</f>
        <v>20</v>
      </c>
      <c r="CN3">
        <f>SUMIFS(DataRegularSeason20242025!$AA$3:$AA$1315,DataRegularSeason20242025!$B$3:$B$1315, "&lt;=" &amp; CN$1, DataRegularSeason20242025!$D$3:$D$1315, $A3)+SUMIFS(DataRegularSeason20242025!$AB$3:$AB$1315,DataRegularSeason20242025!$B$3:$B$1315, "&lt;=" &amp; CN$1, DataRegularSeason20242025!$E$3:$E$1315, $A3)</f>
        <v>20</v>
      </c>
      <c r="CO3">
        <f>SUMIFS(DataRegularSeason20242025!$AA$3:$AA$1315,DataRegularSeason20242025!$B$3:$B$1315, "&lt;=" &amp; CO$1, DataRegularSeason20242025!$D$3:$D$1315, $A3)+SUMIFS(DataRegularSeason20242025!$AB$3:$AB$1315,DataRegularSeason20242025!$B$3:$B$1315, "&lt;=" &amp; CO$1, DataRegularSeason20242025!$E$3:$E$1315, $A3)</f>
        <v>20</v>
      </c>
      <c r="CP3">
        <f>SUMIFS(DataRegularSeason20242025!$AA$3:$AA$1315,DataRegularSeason20242025!$B$3:$B$1315, "&lt;=" &amp; CP$1, DataRegularSeason20242025!$D$3:$D$1315, $A3)+SUMIFS(DataRegularSeason20242025!$AB$3:$AB$1315,DataRegularSeason20242025!$B$3:$B$1315, "&lt;=" &amp; CP$1, DataRegularSeason20242025!$E$3:$E$1315, $A3)</f>
        <v>20</v>
      </c>
      <c r="CQ3">
        <f>SUMIFS(DataRegularSeason20242025!$AA$3:$AA$1315,DataRegularSeason20242025!$B$3:$B$1315, "&lt;=" &amp; CQ$1, DataRegularSeason20242025!$D$3:$D$1315, $A3)+SUMIFS(DataRegularSeason20242025!$AB$3:$AB$1315,DataRegularSeason20242025!$B$3:$B$1315, "&lt;=" &amp; CQ$1, DataRegularSeason20242025!$E$3:$E$1315, $A3)</f>
        <v>20</v>
      </c>
      <c r="CR3">
        <f>SUMIFS(DataRegularSeason20242025!$AA$3:$AA$1315,DataRegularSeason20242025!$B$3:$B$1315, "&lt;=" &amp; CR$1, DataRegularSeason20242025!$D$3:$D$1315, $A3)+SUMIFS(DataRegularSeason20242025!$AB$3:$AB$1315,DataRegularSeason20242025!$B$3:$B$1315, "&lt;=" &amp; CR$1, DataRegularSeason20242025!$E$3:$E$1315, $A3)</f>
        <v>20</v>
      </c>
      <c r="CS3">
        <f>SUMIFS(DataRegularSeason20242025!$AA$3:$AA$1315,DataRegularSeason20242025!$B$3:$B$1315, "&lt;=" &amp; CS$1, DataRegularSeason20242025!$D$3:$D$1315, $A3)+SUMIFS(DataRegularSeason20242025!$AB$3:$AB$1315,DataRegularSeason20242025!$B$3:$B$1315, "&lt;=" &amp; CS$1, DataRegularSeason20242025!$E$3:$E$1315, $A3)</f>
        <v>20</v>
      </c>
      <c r="CT3">
        <f>SUMIFS(DataRegularSeason20242025!$AA$3:$AA$1315,DataRegularSeason20242025!$B$3:$B$1315, "&lt;=" &amp; CT$1, DataRegularSeason20242025!$D$3:$D$1315, $A3)+SUMIFS(DataRegularSeason20242025!$AB$3:$AB$1315,DataRegularSeason20242025!$B$3:$B$1315, "&lt;=" &amp; CT$1, DataRegularSeason20242025!$E$3:$E$1315, $A3)</f>
        <v>20</v>
      </c>
      <c r="CU3">
        <f>SUMIFS(DataRegularSeason20242025!$AA$3:$AA$1315,DataRegularSeason20242025!$B$3:$B$1315, "&lt;=" &amp; CU$1, DataRegularSeason20242025!$D$3:$D$1315, $A3)+SUMIFS(DataRegularSeason20242025!$AB$3:$AB$1315,DataRegularSeason20242025!$B$3:$B$1315, "&lt;=" &amp; CU$1, DataRegularSeason20242025!$E$3:$E$1315, $A3)</f>
        <v>20</v>
      </c>
      <c r="CV3">
        <f>SUMIFS(DataRegularSeason20242025!$AA$3:$AA$1315,DataRegularSeason20242025!$B$3:$B$1315, "&lt;=" &amp; CV$1, DataRegularSeason20242025!$D$3:$D$1315, $A3)+SUMIFS(DataRegularSeason20242025!$AB$3:$AB$1315,DataRegularSeason20242025!$B$3:$B$1315, "&lt;=" &amp; CV$1, DataRegularSeason20242025!$E$3:$E$1315, $A3)</f>
        <v>20</v>
      </c>
      <c r="CW3">
        <f>SUMIFS(DataRegularSeason20242025!$AA$3:$AA$1315,DataRegularSeason20242025!$B$3:$B$1315, "&lt;=" &amp; CW$1, DataRegularSeason20242025!$D$3:$D$1315, $A3)+SUMIFS(DataRegularSeason20242025!$AB$3:$AB$1315,DataRegularSeason20242025!$B$3:$B$1315, "&lt;=" &amp; CW$1, DataRegularSeason20242025!$E$3:$E$1315, $A3)</f>
        <v>20</v>
      </c>
      <c r="CX3">
        <f>SUMIFS(DataRegularSeason20242025!$AA$3:$AA$1315,DataRegularSeason20242025!$B$3:$B$1315, "&lt;=" &amp; CX$1, DataRegularSeason20242025!$D$3:$D$1315, $A3)+SUMIFS(DataRegularSeason20242025!$AB$3:$AB$1315,DataRegularSeason20242025!$B$3:$B$1315, "&lt;=" &amp; CX$1, DataRegularSeason20242025!$E$3:$E$1315, $A3)</f>
        <v>20</v>
      </c>
      <c r="CY3">
        <f>SUMIFS(DataRegularSeason20242025!$AA$3:$AA$1315,DataRegularSeason20242025!$B$3:$B$1315, "&lt;=" &amp; CY$1, DataRegularSeason20242025!$D$3:$D$1315, $A3)+SUMIFS(DataRegularSeason20242025!$AB$3:$AB$1315,DataRegularSeason20242025!$B$3:$B$1315, "&lt;=" &amp; CY$1, DataRegularSeason20242025!$E$3:$E$1315, $A3)</f>
        <v>20</v>
      </c>
      <c r="CZ3">
        <f>SUMIFS(DataRegularSeason20242025!$AA$3:$AA$1315,DataRegularSeason20242025!$B$3:$B$1315, "&lt;=" &amp; CZ$1, DataRegularSeason20242025!$D$3:$D$1315, $A3)+SUMIFS(DataRegularSeason20242025!$AB$3:$AB$1315,DataRegularSeason20242025!$B$3:$B$1315, "&lt;=" &amp; CZ$1, DataRegularSeason20242025!$E$3:$E$1315, $A3)</f>
        <v>20</v>
      </c>
      <c r="DA3">
        <f>SUMIFS(DataRegularSeason20242025!$AA$3:$AA$1315,DataRegularSeason20242025!$B$3:$B$1315, "&lt;=" &amp; DA$1, DataRegularSeason20242025!$D$3:$D$1315, $A3)+SUMIFS(DataRegularSeason20242025!$AB$3:$AB$1315,DataRegularSeason20242025!$B$3:$B$1315, "&lt;=" &amp; DA$1, DataRegularSeason20242025!$E$3:$E$1315, $A3)</f>
        <v>20</v>
      </c>
      <c r="DB3">
        <f>SUMIFS(DataRegularSeason20242025!$AA$3:$AA$1315,DataRegularSeason20242025!$B$3:$B$1315, "&lt;=" &amp; DB$1, DataRegularSeason20242025!$D$3:$D$1315, $A3)+SUMIFS(DataRegularSeason20242025!$AB$3:$AB$1315,DataRegularSeason20242025!$B$3:$B$1315, "&lt;=" &amp; DB$1, DataRegularSeason20242025!$E$3:$E$1315, $A3)</f>
        <v>20</v>
      </c>
      <c r="DC3">
        <f>SUMIFS(DataRegularSeason20242025!$AA$3:$AA$1315,DataRegularSeason20242025!$B$3:$B$1315, "&lt;=" &amp; DC$1, DataRegularSeason20242025!$D$3:$D$1315, $A3)+SUMIFS(DataRegularSeason20242025!$AB$3:$AB$1315,DataRegularSeason20242025!$B$3:$B$1315, "&lt;=" &amp; DC$1, DataRegularSeason20242025!$E$3:$E$1315, $A3)</f>
        <v>20</v>
      </c>
      <c r="DD3">
        <f>SUMIFS(DataRegularSeason20242025!$AA$3:$AA$1315,DataRegularSeason20242025!$B$3:$B$1315, "&lt;=" &amp; DD$1, DataRegularSeason20242025!$D$3:$D$1315, $A3)+SUMIFS(DataRegularSeason20242025!$AB$3:$AB$1315,DataRegularSeason20242025!$B$3:$B$1315, "&lt;=" &amp; DD$1, DataRegularSeason20242025!$E$3:$E$1315, $A3)</f>
        <v>20</v>
      </c>
      <c r="DE3">
        <f>SUMIFS(DataRegularSeason20242025!$AA$3:$AA$1315,DataRegularSeason20242025!$B$3:$B$1315, "&lt;=" &amp; DE$1, DataRegularSeason20242025!$D$3:$D$1315, $A3)+SUMIFS(DataRegularSeason20242025!$AB$3:$AB$1315,DataRegularSeason20242025!$B$3:$B$1315, "&lt;=" &amp; DE$1, DataRegularSeason20242025!$E$3:$E$1315, $A3)</f>
        <v>20</v>
      </c>
      <c r="DF3">
        <f>SUMIFS(DataRegularSeason20242025!$AA$3:$AA$1315,DataRegularSeason20242025!$B$3:$B$1315, "&lt;=" &amp; DF$1, DataRegularSeason20242025!$D$3:$D$1315, $A3)+SUMIFS(DataRegularSeason20242025!$AB$3:$AB$1315,DataRegularSeason20242025!$B$3:$B$1315, "&lt;=" &amp; DF$1, DataRegularSeason20242025!$E$3:$E$1315, $A3)</f>
        <v>20</v>
      </c>
      <c r="DG3">
        <f>SUMIFS(DataRegularSeason20242025!$AA$3:$AA$1315,DataRegularSeason20242025!$B$3:$B$1315, "&lt;=" &amp; DG$1, DataRegularSeason20242025!$D$3:$D$1315, $A3)+SUMIFS(DataRegularSeason20242025!$AB$3:$AB$1315,DataRegularSeason20242025!$B$3:$B$1315, "&lt;=" &amp; DG$1, DataRegularSeason20242025!$E$3:$E$1315, $A3)</f>
        <v>20</v>
      </c>
      <c r="DH3">
        <f>SUMIFS(DataRegularSeason20242025!$AA$3:$AA$1315,DataRegularSeason20242025!$B$3:$B$1315, "&lt;=" &amp; DH$1, DataRegularSeason20242025!$D$3:$D$1315, $A3)+SUMIFS(DataRegularSeason20242025!$AB$3:$AB$1315,DataRegularSeason20242025!$B$3:$B$1315, "&lt;=" &amp; DH$1, DataRegularSeason20242025!$E$3:$E$1315, $A3)</f>
        <v>20</v>
      </c>
      <c r="DI3">
        <f>SUMIFS(DataRegularSeason20242025!$AA$3:$AA$1315,DataRegularSeason20242025!$B$3:$B$1315, "&lt;=" &amp; DI$1, DataRegularSeason20242025!$D$3:$D$1315, $A3)+SUMIFS(DataRegularSeason20242025!$AB$3:$AB$1315,DataRegularSeason20242025!$B$3:$B$1315, "&lt;=" &amp; DI$1, DataRegularSeason20242025!$E$3:$E$1315, $A3)</f>
        <v>20</v>
      </c>
      <c r="DJ3">
        <f>SUMIFS(DataRegularSeason20242025!$AA$3:$AA$1315,DataRegularSeason20242025!$B$3:$B$1315, "&lt;=" &amp; DJ$1, DataRegularSeason20242025!$D$3:$D$1315, $A3)+SUMIFS(DataRegularSeason20242025!$AB$3:$AB$1315,DataRegularSeason20242025!$B$3:$B$1315, "&lt;=" &amp; DJ$1, DataRegularSeason20242025!$E$3:$E$1315, $A3)</f>
        <v>20</v>
      </c>
      <c r="DK3">
        <f>SUMIFS(DataRegularSeason20242025!$AA$3:$AA$1315,DataRegularSeason20242025!$B$3:$B$1315, "&lt;=" &amp; DK$1, DataRegularSeason20242025!$D$3:$D$1315, $A3)+SUMIFS(DataRegularSeason20242025!$AB$3:$AB$1315,DataRegularSeason20242025!$B$3:$B$1315, "&lt;=" &amp; DK$1, DataRegularSeason20242025!$E$3:$E$1315, $A3)</f>
        <v>20</v>
      </c>
      <c r="DL3">
        <f>SUMIFS(DataRegularSeason20242025!$AA$3:$AA$1315,DataRegularSeason20242025!$B$3:$B$1315, "&lt;=" &amp; DL$1, DataRegularSeason20242025!$D$3:$D$1315, $A3)+SUMIFS(DataRegularSeason20242025!$AB$3:$AB$1315,DataRegularSeason20242025!$B$3:$B$1315, "&lt;=" &amp; DL$1, DataRegularSeason20242025!$E$3:$E$1315, $A3)</f>
        <v>20</v>
      </c>
      <c r="DM3">
        <f>SUMIFS(DataRegularSeason20242025!$AA$3:$AA$1315,DataRegularSeason20242025!$B$3:$B$1315, "&lt;=" &amp; DM$1, DataRegularSeason20242025!$D$3:$D$1315, $A3)+SUMIFS(DataRegularSeason20242025!$AB$3:$AB$1315,DataRegularSeason20242025!$B$3:$B$1315, "&lt;=" &amp; DM$1, DataRegularSeason20242025!$E$3:$E$1315, $A3)</f>
        <v>20</v>
      </c>
      <c r="DN3">
        <f>SUMIFS(DataRegularSeason20242025!$AA$3:$AA$1315,DataRegularSeason20242025!$B$3:$B$1315, "&lt;=" &amp; DN$1, DataRegularSeason20242025!$D$3:$D$1315, $A3)+SUMIFS(DataRegularSeason20242025!$AB$3:$AB$1315,DataRegularSeason20242025!$B$3:$B$1315, "&lt;=" &amp; DN$1, DataRegularSeason20242025!$E$3:$E$1315, $A3)</f>
        <v>20</v>
      </c>
      <c r="DO3">
        <f>SUMIFS(DataRegularSeason20242025!$AA$3:$AA$1315,DataRegularSeason20242025!$B$3:$B$1315, "&lt;=" &amp; DO$1, DataRegularSeason20242025!$D$3:$D$1315, $A3)+SUMIFS(DataRegularSeason20242025!$AB$3:$AB$1315,DataRegularSeason20242025!$B$3:$B$1315, "&lt;=" &amp; DO$1, DataRegularSeason20242025!$E$3:$E$1315, $A3)</f>
        <v>20</v>
      </c>
      <c r="DP3">
        <f>SUMIFS(DataRegularSeason20242025!$AA$3:$AA$1315,DataRegularSeason20242025!$B$3:$B$1315, "&lt;=" &amp; DP$1, DataRegularSeason20242025!$D$3:$D$1315, $A3)+SUMIFS(DataRegularSeason20242025!$AB$3:$AB$1315,DataRegularSeason20242025!$B$3:$B$1315, "&lt;=" &amp; DP$1, DataRegularSeason20242025!$E$3:$E$1315, $A3)</f>
        <v>20</v>
      </c>
      <c r="DQ3">
        <f>SUMIFS(DataRegularSeason20242025!$AA$3:$AA$1315,DataRegularSeason20242025!$B$3:$B$1315, "&lt;=" &amp; DQ$1, DataRegularSeason20242025!$D$3:$D$1315, $A3)+SUMIFS(DataRegularSeason20242025!$AB$3:$AB$1315,DataRegularSeason20242025!$B$3:$B$1315, "&lt;=" &amp; DQ$1, DataRegularSeason20242025!$E$3:$E$1315, $A3)</f>
        <v>20</v>
      </c>
      <c r="DR3">
        <f>SUMIFS(DataRegularSeason20242025!$AA$3:$AA$1315,DataRegularSeason20242025!$B$3:$B$1315, "&lt;=" &amp; DR$1, DataRegularSeason20242025!$D$3:$D$1315, $A3)+SUMIFS(DataRegularSeason20242025!$AB$3:$AB$1315,DataRegularSeason20242025!$B$3:$B$1315, "&lt;=" &amp; DR$1, DataRegularSeason20242025!$E$3:$E$1315, $A3)</f>
        <v>20</v>
      </c>
      <c r="DS3">
        <f>SUMIFS(DataRegularSeason20242025!$AA$3:$AA$1315,DataRegularSeason20242025!$B$3:$B$1315, "&lt;=" &amp; DS$1, DataRegularSeason20242025!$D$3:$D$1315, $A3)+SUMIFS(DataRegularSeason20242025!$AB$3:$AB$1315,DataRegularSeason20242025!$B$3:$B$1315, "&lt;=" &amp; DS$1, DataRegularSeason20242025!$E$3:$E$1315, $A3)</f>
        <v>20</v>
      </c>
      <c r="DT3">
        <f>SUMIFS(DataRegularSeason20242025!$AA$3:$AA$1315,DataRegularSeason20242025!$B$3:$B$1315, "&lt;=" &amp; DT$1, DataRegularSeason20242025!$D$3:$D$1315, $A3)+SUMIFS(DataRegularSeason20242025!$AB$3:$AB$1315,DataRegularSeason20242025!$B$3:$B$1315, "&lt;=" &amp; DT$1, DataRegularSeason20242025!$E$3:$E$1315, $A3)</f>
        <v>20</v>
      </c>
      <c r="DU3">
        <f>SUMIFS(DataRegularSeason20242025!$AA$3:$AA$1315,DataRegularSeason20242025!$B$3:$B$1315, "&lt;=" &amp; DU$1, DataRegularSeason20242025!$D$3:$D$1315, $A3)+SUMIFS(DataRegularSeason20242025!$AB$3:$AB$1315,DataRegularSeason20242025!$B$3:$B$1315, "&lt;=" &amp; DU$1, DataRegularSeason20242025!$E$3:$E$1315, $A3)</f>
        <v>20</v>
      </c>
      <c r="DV3">
        <f>SUMIFS(DataRegularSeason20242025!$AA$3:$AA$1315,DataRegularSeason20242025!$B$3:$B$1315, "&lt;=" &amp; DV$1, DataRegularSeason20242025!$D$3:$D$1315, $A3)+SUMIFS(DataRegularSeason20242025!$AB$3:$AB$1315,DataRegularSeason20242025!$B$3:$B$1315, "&lt;=" &amp; DV$1, DataRegularSeason20242025!$E$3:$E$1315, $A3)</f>
        <v>20</v>
      </c>
      <c r="DW3">
        <f>SUMIFS(DataRegularSeason20242025!$AA$3:$AA$1315,DataRegularSeason20242025!$B$3:$B$1315, "&lt;=" &amp; DW$1, DataRegularSeason20242025!$D$3:$D$1315, $A3)+SUMIFS(DataRegularSeason20242025!$AB$3:$AB$1315,DataRegularSeason20242025!$B$3:$B$1315, "&lt;=" &amp; DW$1, DataRegularSeason20242025!$E$3:$E$1315, $A3)</f>
        <v>20</v>
      </c>
      <c r="DX3">
        <f>SUMIFS(DataRegularSeason20242025!$AA$3:$AA$1315,DataRegularSeason20242025!$B$3:$B$1315, "&lt;=" &amp; DX$1, DataRegularSeason20242025!$D$3:$D$1315, $A3)+SUMIFS(DataRegularSeason20242025!$AB$3:$AB$1315,DataRegularSeason20242025!$B$3:$B$1315, "&lt;=" &amp; DX$1, DataRegularSeason20242025!$E$3:$E$1315, $A3)</f>
        <v>20</v>
      </c>
      <c r="DY3">
        <f>SUMIFS(DataRegularSeason20242025!$AA$3:$AA$1315,DataRegularSeason20242025!$B$3:$B$1315, "&lt;=" &amp; DY$1, DataRegularSeason20242025!$D$3:$D$1315, $A3)+SUMIFS(DataRegularSeason20242025!$AB$3:$AB$1315,DataRegularSeason20242025!$B$3:$B$1315, "&lt;=" &amp; DY$1, DataRegularSeason20242025!$E$3:$E$1315, $A3)</f>
        <v>20</v>
      </c>
      <c r="DZ3">
        <f>SUMIFS(DataRegularSeason20242025!$AA$3:$AA$1315,DataRegularSeason20242025!$B$3:$B$1315, "&lt;=" &amp; DZ$1, DataRegularSeason20242025!$D$3:$D$1315, $A3)+SUMIFS(DataRegularSeason20242025!$AB$3:$AB$1315,DataRegularSeason20242025!$B$3:$B$1315, "&lt;=" &amp; DZ$1, DataRegularSeason20242025!$E$3:$E$1315, $A3)</f>
        <v>20</v>
      </c>
      <c r="EA3">
        <f>SUMIFS(DataRegularSeason20242025!$AA$3:$AA$1315,DataRegularSeason20242025!$B$3:$B$1315, "&lt;=" &amp; EA$1, DataRegularSeason20242025!$D$3:$D$1315, $A3)+SUMIFS(DataRegularSeason20242025!$AB$3:$AB$1315,DataRegularSeason20242025!$B$3:$B$1315, "&lt;=" &amp; EA$1, DataRegularSeason20242025!$E$3:$E$1315, $A3)</f>
        <v>20</v>
      </c>
      <c r="EB3">
        <f>SUMIFS(DataRegularSeason20242025!$AA$3:$AA$1315,DataRegularSeason20242025!$B$3:$B$1315, "&lt;=" &amp; EB$1, DataRegularSeason20242025!$D$3:$D$1315, $A3)+SUMIFS(DataRegularSeason20242025!$AB$3:$AB$1315,DataRegularSeason20242025!$B$3:$B$1315, "&lt;=" &amp; EB$1, DataRegularSeason20242025!$E$3:$E$1315, $A3)</f>
        <v>20</v>
      </c>
      <c r="EC3">
        <f>SUMIFS(DataRegularSeason20242025!$AA$3:$AA$1315,DataRegularSeason20242025!$B$3:$B$1315, "&lt;=" &amp; EC$1, DataRegularSeason20242025!$D$3:$D$1315, $A3)+SUMIFS(DataRegularSeason20242025!$AB$3:$AB$1315,DataRegularSeason20242025!$B$3:$B$1315, "&lt;=" &amp; EC$1, DataRegularSeason20242025!$E$3:$E$1315, $A3)</f>
        <v>20</v>
      </c>
      <c r="ED3">
        <f>SUMIFS(DataRegularSeason20242025!$AA$3:$AA$1315,DataRegularSeason20242025!$B$3:$B$1315, "&lt;=" &amp; ED$1, DataRegularSeason20242025!$D$3:$D$1315, $A3)+SUMIFS(DataRegularSeason20242025!$AB$3:$AB$1315,DataRegularSeason20242025!$B$3:$B$1315, "&lt;=" &amp; ED$1, DataRegularSeason20242025!$E$3:$E$1315, $A3)</f>
        <v>20</v>
      </c>
      <c r="EE3">
        <f>SUMIFS(DataRegularSeason20242025!$AA$3:$AA$1315,DataRegularSeason20242025!$B$3:$B$1315, "&lt;=" &amp; EE$1, DataRegularSeason20242025!$D$3:$D$1315, $A3)+SUMIFS(DataRegularSeason20242025!$AB$3:$AB$1315,DataRegularSeason20242025!$B$3:$B$1315, "&lt;=" &amp; EE$1, DataRegularSeason20242025!$E$3:$E$1315, $A3)</f>
        <v>20</v>
      </c>
      <c r="EF3">
        <f>SUMIFS(DataRegularSeason20242025!$AA$3:$AA$1315,DataRegularSeason20242025!$B$3:$B$1315, "&lt;=" &amp; EF$1, DataRegularSeason20242025!$D$3:$D$1315, $A3)+SUMIFS(DataRegularSeason20242025!$AB$3:$AB$1315,DataRegularSeason20242025!$B$3:$B$1315, "&lt;=" &amp; EF$1, DataRegularSeason20242025!$E$3:$E$1315, $A3)</f>
        <v>20</v>
      </c>
      <c r="EG3">
        <f>SUMIFS(DataRegularSeason20242025!$AA$3:$AA$1315,DataRegularSeason20242025!$B$3:$B$1315, "&lt;=" &amp; EG$1, DataRegularSeason20242025!$D$3:$D$1315, $A3)+SUMIFS(DataRegularSeason20242025!$AB$3:$AB$1315,DataRegularSeason20242025!$B$3:$B$1315, "&lt;=" &amp; EG$1, DataRegularSeason20242025!$E$3:$E$1315, $A3)</f>
        <v>20</v>
      </c>
      <c r="EH3">
        <f>SUMIFS(DataRegularSeason20242025!$AA$3:$AA$1315,DataRegularSeason20242025!$B$3:$B$1315, "&lt;=" &amp; EH$1, DataRegularSeason20242025!$D$3:$D$1315, $A3)+SUMIFS(DataRegularSeason20242025!$AB$3:$AB$1315,DataRegularSeason20242025!$B$3:$B$1315, "&lt;=" &amp; EH$1, DataRegularSeason20242025!$E$3:$E$1315, $A3)</f>
        <v>20</v>
      </c>
      <c r="EI3">
        <f>SUMIFS(DataRegularSeason20242025!$AA$3:$AA$1315,DataRegularSeason20242025!$B$3:$B$1315, "&lt;=" &amp; EI$1, DataRegularSeason20242025!$D$3:$D$1315, $A3)+SUMIFS(DataRegularSeason20242025!$AB$3:$AB$1315,DataRegularSeason20242025!$B$3:$B$1315, "&lt;=" &amp; EI$1, DataRegularSeason20242025!$E$3:$E$1315, $A3)</f>
        <v>20</v>
      </c>
      <c r="EJ3">
        <f>SUMIFS(DataRegularSeason20242025!$AA$3:$AA$1315,DataRegularSeason20242025!$B$3:$B$1315, "&lt;=" &amp; EJ$1, DataRegularSeason20242025!$D$3:$D$1315, $A3)+SUMIFS(DataRegularSeason20242025!$AB$3:$AB$1315,DataRegularSeason20242025!$B$3:$B$1315, "&lt;=" &amp; EJ$1, DataRegularSeason20242025!$E$3:$E$1315, $A3)</f>
        <v>20</v>
      </c>
      <c r="EK3">
        <f>SUMIFS(DataRegularSeason20242025!$AA$3:$AA$1315,DataRegularSeason20242025!$B$3:$B$1315, "&lt;=" &amp; EK$1, DataRegularSeason20242025!$D$3:$D$1315, $A3)+SUMIFS(DataRegularSeason20242025!$AB$3:$AB$1315,DataRegularSeason20242025!$B$3:$B$1315, "&lt;=" &amp; EK$1, DataRegularSeason20242025!$E$3:$E$1315, $A3)</f>
        <v>20</v>
      </c>
      <c r="EL3">
        <f>SUMIFS(DataRegularSeason20242025!$AA$3:$AA$1315,DataRegularSeason20242025!$B$3:$B$1315, "&lt;=" &amp; EL$1, DataRegularSeason20242025!$D$3:$D$1315, $A3)+SUMIFS(DataRegularSeason20242025!$AB$3:$AB$1315,DataRegularSeason20242025!$B$3:$B$1315, "&lt;=" &amp; EL$1, DataRegularSeason20242025!$E$3:$E$1315, $A3)</f>
        <v>20</v>
      </c>
      <c r="EM3">
        <f>SUMIFS(DataRegularSeason20242025!$AA$3:$AA$1315,DataRegularSeason20242025!$B$3:$B$1315, "&lt;=" &amp; EM$1, DataRegularSeason20242025!$D$3:$D$1315, $A3)+SUMIFS(DataRegularSeason20242025!$AB$3:$AB$1315,DataRegularSeason20242025!$B$3:$B$1315, "&lt;=" &amp; EM$1, DataRegularSeason20242025!$E$3:$E$1315, $A3)</f>
        <v>20</v>
      </c>
      <c r="EN3">
        <f>SUMIFS(DataRegularSeason20242025!$AA$3:$AA$1315,DataRegularSeason20242025!$B$3:$B$1315, "&lt;=" &amp; EN$1, DataRegularSeason20242025!$D$3:$D$1315, $A3)+SUMIFS(DataRegularSeason20242025!$AB$3:$AB$1315,DataRegularSeason20242025!$B$3:$B$1315, "&lt;=" &amp; EN$1, DataRegularSeason20242025!$E$3:$E$1315, $A3)</f>
        <v>20</v>
      </c>
      <c r="EO3">
        <f>SUMIFS(DataRegularSeason20242025!$AA$3:$AA$1315,DataRegularSeason20242025!$B$3:$B$1315, "&lt;=" &amp; EO$1, DataRegularSeason20242025!$D$3:$D$1315, $A3)+SUMIFS(DataRegularSeason20242025!$AB$3:$AB$1315,DataRegularSeason20242025!$B$3:$B$1315, "&lt;=" &amp; EO$1, DataRegularSeason20242025!$E$3:$E$1315, $A3)</f>
        <v>20</v>
      </c>
      <c r="EP3">
        <f>SUMIFS(DataRegularSeason20242025!$AA$3:$AA$1315,DataRegularSeason20242025!$B$3:$B$1315, "&lt;=" &amp; EP$1, DataRegularSeason20242025!$D$3:$D$1315, $A3)+SUMIFS(DataRegularSeason20242025!$AB$3:$AB$1315,DataRegularSeason20242025!$B$3:$B$1315, "&lt;=" &amp; EP$1, DataRegularSeason20242025!$E$3:$E$1315, $A3)</f>
        <v>20</v>
      </c>
      <c r="EQ3">
        <f>SUMIFS(DataRegularSeason20242025!$AA$3:$AA$1315,DataRegularSeason20242025!$B$3:$B$1315, "&lt;=" &amp; EQ$1, DataRegularSeason20242025!$D$3:$D$1315, $A3)+SUMIFS(DataRegularSeason20242025!$AB$3:$AB$1315,DataRegularSeason20242025!$B$3:$B$1315, "&lt;=" &amp; EQ$1, DataRegularSeason20242025!$E$3:$E$1315, $A3)</f>
        <v>20</v>
      </c>
      <c r="ER3">
        <f>SUMIFS(DataRegularSeason20242025!$AA$3:$AA$1315,DataRegularSeason20242025!$B$3:$B$1315, "&lt;=" &amp; ER$1, DataRegularSeason20242025!$D$3:$D$1315, $A3)+SUMIFS(DataRegularSeason20242025!$AB$3:$AB$1315,DataRegularSeason20242025!$B$3:$B$1315, "&lt;=" &amp; ER$1, DataRegularSeason20242025!$E$3:$E$1315, $A3)</f>
        <v>20</v>
      </c>
      <c r="ES3">
        <f>SUMIFS(DataRegularSeason20242025!$AA$3:$AA$1315,DataRegularSeason20242025!$B$3:$B$1315, "&lt;=" &amp; ES$1, DataRegularSeason20242025!$D$3:$D$1315, $A3)+SUMIFS(DataRegularSeason20242025!$AB$3:$AB$1315,DataRegularSeason20242025!$B$3:$B$1315, "&lt;=" &amp; ES$1, DataRegularSeason20242025!$E$3:$E$1315, $A3)</f>
        <v>20</v>
      </c>
      <c r="ET3">
        <f>SUMIFS(DataRegularSeason20242025!$AA$3:$AA$1315,DataRegularSeason20242025!$B$3:$B$1315, "&lt;=" &amp; ET$1, DataRegularSeason20242025!$D$3:$D$1315, $A3)+SUMIFS(DataRegularSeason20242025!$AB$3:$AB$1315,DataRegularSeason20242025!$B$3:$B$1315, "&lt;=" &amp; ET$1, DataRegularSeason20242025!$E$3:$E$1315, $A3)</f>
        <v>20</v>
      </c>
      <c r="EU3">
        <f>SUMIFS(DataRegularSeason20242025!$AA$3:$AA$1315,DataRegularSeason20242025!$B$3:$B$1315, "&lt;=" &amp; EU$1, DataRegularSeason20242025!$D$3:$D$1315, $A3)+SUMIFS(DataRegularSeason20242025!$AB$3:$AB$1315,DataRegularSeason20242025!$B$3:$B$1315, "&lt;=" &amp; EU$1, DataRegularSeason20242025!$E$3:$E$1315, $A3)</f>
        <v>20</v>
      </c>
      <c r="EV3">
        <f>SUMIFS(DataRegularSeason20242025!$AA$3:$AA$1315,DataRegularSeason20242025!$B$3:$B$1315, "&lt;=" &amp; EV$1, DataRegularSeason20242025!$D$3:$D$1315, $A3)+SUMIFS(DataRegularSeason20242025!$AB$3:$AB$1315,DataRegularSeason20242025!$B$3:$B$1315, "&lt;=" &amp; EV$1, DataRegularSeason20242025!$E$3:$E$1315, $A3)</f>
        <v>20</v>
      </c>
      <c r="EW3">
        <f>SUMIFS(DataRegularSeason20242025!$AA$3:$AA$1315,DataRegularSeason20242025!$B$3:$B$1315, "&lt;=" &amp; EW$1, DataRegularSeason20242025!$D$3:$D$1315, $A3)+SUMIFS(DataRegularSeason20242025!$AB$3:$AB$1315,DataRegularSeason20242025!$B$3:$B$1315, "&lt;=" &amp; EW$1, DataRegularSeason20242025!$E$3:$E$1315, $A3)</f>
        <v>20</v>
      </c>
      <c r="EX3">
        <f>SUMIFS(DataRegularSeason20242025!$AA$3:$AA$1315,DataRegularSeason20242025!$B$3:$B$1315, "&lt;=" &amp; EX$1, DataRegularSeason20242025!$D$3:$D$1315, $A3)+SUMIFS(DataRegularSeason20242025!$AB$3:$AB$1315,DataRegularSeason20242025!$B$3:$B$1315, "&lt;=" &amp; EX$1, DataRegularSeason20242025!$E$3:$E$1315, $A3)</f>
        <v>20</v>
      </c>
      <c r="EY3">
        <f>SUMIFS(DataRegularSeason20242025!$AA$3:$AA$1315,DataRegularSeason20242025!$B$3:$B$1315, "&lt;=" &amp; EY$1, DataRegularSeason20242025!$D$3:$D$1315, $A3)+SUMIFS(DataRegularSeason20242025!$AB$3:$AB$1315,DataRegularSeason20242025!$B$3:$B$1315, "&lt;=" &amp; EY$1, DataRegularSeason20242025!$E$3:$E$1315, $A3)</f>
        <v>20</v>
      </c>
      <c r="EZ3">
        <f>SUMIFS(DataRegularSeason20242025!$AA$3:$AA$1315,DataRegularSeason20242025!$B$3:$B$1315, "&lt;=" &amp; EZ$1, DataRegularSeason20242025!$D$3:$D$1315, $A3)+SUMIFS(DataRegularSeason20242025!$AB$3:$AB$1315,DataRegularSeason20242025!$B$3:$B$1315, "&lt;=" &amp; EZ$1, DataRegularSeason20242025!$E$3:$E$1315, $A3)</f>
        <v>20</v>
      </c>
      <c r="FA3">
        <f>SUMIFS(DataRegularSeason20242025!$AA$3:$AA$1315,DataRegularSeason20242025!$B$3:$B$1315, "&lt;=" &amp; FA$1, DataRegularSeason20242025!$D$3:$D$1315, $A3)+SUMIFS(DataRegularSeason20242025!$AB$3:$AB$1315,DataRegularSeason20242025!$B$3:$B$1315, "&lt;=" &amp; FA$1, DataRegularSeason20242025!$E$3:$E$1315, $A3)</f>
        <v>20</v>
      </c>
      <c r="FB3">
        <f>SUMIFS(DataRegularSeason20242025!$AA$3:$AA$1315,DataRegularSeason20242025!$B$3:$B$1315, "&lt;=" &amp; FB$1, DataRegularSeason20242025!$D$3:$D$1315, $A3)+SUMIFS(DataRegularSeason20242025!$AB$3:$AB$1315,DataRegularSeason20242025!$B$3:$B$1315, "&lt;=" &amp; FB$1, DataRegularSeason20242025!$E$3:$E$1315, $A3)</f>
        <v>20</v>
      </c>
      <c r="FC3">
        <f>SUMIFS(DataRegularSeason20242025!$AA$3:$AA$1315,DataRegularSeason20242025!$B$3:$B$1315, "&lt;=" &amp; FC$1, DataRegularSeason20242025!$D$3:$D$1315, $A3)+SUMIFS(DataRegularSeason20242025!$AB$3:$AB$1315,DataRegularSeason20242025!$B$3:$B$1315, "&lt;=" &amp; FC$1, DataRegularSeason20242025!$E$3:$E$1315, $A3)</f>
        <v>20</v>
      </c>
      <c r="FD3">
        <f>SUMIFS(DataRegularSeason20242025!$AA$3:$AA$1315,DataRegularSeason20242025!$B$3:$B$1315, "&lt;=" &amp; FD$1, DataRegularSeason20242025!$D$3:$D$1315, $A3)+SUMIFS(DataRegularSeason20242025!$AB$3:$AB$1315,DataRegularSeason20242025!$B$3:$B$1315, "&lt;=" &amp; FD$1, DataRegularSeason20242025!$E$3:$E$1315, $A3)</f>
        <v>20</v>
      </c>
      <c r="FE3">
        <f>SUMIFS(DataRegularSeason20242025!$AA$3:$AA$1315,DataRegularSeason20242025!$B$3:$B$1315, "&lt;=" &amp; FE$1, DataRegularSeason20242025!$D$3:$D$1315, $A3)+SUMIFS(DataRegularSeason20242025!$AB$3:$AB$1315,DataRegularSeason20242025!$B$3:$B$1315, "&lt;=" &amp; FE$1, DataRegularSeason20242025!$E$3:$E$1315, $A3)</f>
        <v>20</v>
      </c>
      <c r="FF3">
        <f>SUMIFS(DataRegularSeason20242025!$AA$3:$AA$1315,DataRegularSeason20242025!$B$3:$B$1315, "&lt;=" &amp; FF$1, DataRegularSeason20242025!$D$3:$D$1315, $A3)+SUMIFS(DataRegularSeason20242025!$AB$3:$AB$1315,DataRegularSeason20242025!$B$3:$B$1315, "&lt;=" &amp; FF$1, DataRegularSeason20242025!$E$3:$E$1315, $A3)</f>
        <v>20</v>
      </c>
      <c r="FG3">
        <f>SUMIFS(DataRegularSeason20242025!$AA$3:$AA$1315,DataRegularSeason20242025!$B$3:$B$1315, "&lt;=" &amp; FG$1, DataRegularSeason20242025!$D$3:$D$1315, $A3)+SUMIFS(DataRegularSeason20242025!$AB$3:$AB$1315,DataRegularSeason20242025!$B$3:$B$1315, "&lt;=" &amp; FG$1, DataRegularSeason20242025!$E$3:$E$1315, $A3)</f>
        <v>20</v>
      </c>
      <c r="FH3">
        <f>SUMIFS(DataRegularSeason20242025!$AA$3:$AA$1315,DataRegularSeason20242025!$B$3:$B$1315, "&lt;=" &amp; FH$1, DataRegularSeason20242025!$D$3:$D$1315, $A3)+SUMIFS(DataRegularSeason20242025!$AB$3:$AB$1315,DataRegularSeason20242025!$B$3:$B$1315, "&lt;=" &amp; FH$1, DataRegularSeason20242025!$E$3:$E$1315, $A3)</f>
        <v>20</v>
      </c>
      <c r="FI3">
        <f>SUMIFS(DataRegularSeason20242025!$AA$3:$AA$1315,DataRegularSeason20242025!$B$3:$B$1315, "&lt;=" &amp; FI$1, DataRegularSeason20242025!$D$3:$D$1315, $A3)+SUMIFS(DataRegularSeason20242025!$AB$3:$AB$1315,DataRegularSeason20242025!$B$3:$B$1315, "&lt;=" &amp; FI$1, DataRegularSeason20242025!$E$3:$E$1315, $A3)</f>
        <v>20</v>
      </c>
      <c r="FJ3">
        <f>SUMIFS(DataRegularSeason20242025!$AA$3:$AA$1315,DataRegularSeason20242025!$B$3:$B$1315, "&lt;=" &amp; FJ$1, DataRegularSeason20242025!$D$3:$D$1315, $A3)+SUMIFS(DataRegularSeason20242025!$AB$3:$AB$1315,DataRegularSeason20242025!$B$3:$B$1315, "&lt;=" &amp; FJ$1, DataRegularSeason20242025!$E$3:$E$1315, $A3)</f>
        <v>20</v>
      </c>
      <c r="FK3">
        <f>SUMIFS(DataRegularSeason20242025!$AA$3:$AA$1315,DataRegularSeason20242025!$B$3:$B$1315, "&lt;=" &amp; FK$1, DataRegularSeason20242025!$D$3:$D$1315, $A3)+SUMIFS(DataRegularSeason20242025!$AB$3:$AB$1315,DataRegularSeason20242025!$B$3:$B$1315, "&lt;=" &amp; FK$1, DataRegularSeason20242025!$E$3:$E$1315, $A3)</f>
        <v>20</v>
      </c>
      <c r="FL3">
        <f>SUMIFS(DataRegularSeason20242025!$AA$3:$AA$1315,DataRegularSeason20242025!$B$3:$B$1315, "&lt;=" &amp; FL$1, DataRegularSeason20242025!$D$3:$D$1315, $A3)+SUMIFS(DataRegularSeason20242025!$AB$3:$AB$1315,DataRegularSeason20242025!$B$3:$B$1315, "&lt;=" &amp; FL$1, DataRegularSeason20242025!$E$3:$E$1315, $A3)</f>
        <v>20</v>
      </c>
      <c r="FM3">
        <f>SUMIFS(DataRegularSeason20242025!$AA$3:$AA$1315,DataRegularSeason20242025!$B$3:$B$1315, "&lt;=" &amp; FM$1, DataRegularSeason20242025!$D$3:$D$1315, $A3)+SUMIFS(DataRegularSeason20242025!$AB$3:$AB$1315,DataRegularSeason20242025!$B$3:$B$1315, "&lt;=" &amp; FM$1, DataRegularSeason20242025!$E$3:$E$1315, $A3)</f>
        <v>20</v>
      </c>
      <c r="FN3">
        <f>SUMIFS(DataRegularSeason20242025!$AA$3:$AA$1315,DataRegularSeason20242025!$B$3:$B$1315, "&lt;=" &amp; FN$1, DataRegularSeason20242025!$D$3:$D$1315, $A3)+SUMIFS(DataRegularSeason20242025!$AB$3:$AB$1315,DataRegularSeason20242025!$B$3:$B$1315, "&lt;=" &amp; FN$1, DataRegularSeason20242025!$E$3:$E$1315, $A3)</f>
        <v>20</v>
      </c>
      <c r="FO3">
        <f>SUMIFS(DataRegularSeason20242025!$AA$3:$AA$1315,DataRegularSeason20242025!$B$3:$B$1315, "&lt;=" &amp; FO$1, DataRegularSeason20242025!$D$3:$D$1315, $A3)+SUMIFS(DataRegularSeason20242025!$AB$3:$AB$1315,DataRegularSeason20242025!$B$3:$B$1315, "&lt;=" &amp; FO$1, DataRegularSeason20242025!$E$3:$E$1315, $A3)</f>
        <v>20</v>
      </c>
      <c r="FP3">
        <f>SUMIFS(DataRegularSeason20242025!$AA$3:$AA$1315,DataRegularSeason20242025!$B$3:$B$1315, "&lt;=" &amp; FP$1, DataRegularSeason20242025!$D$3:$D$1315, $A3)+SUMIFS(DataRegularSeason20242025!$AB$3:$AB$1315,DataRegularSeason20242025!$B$3:$B$1315, "&lt;=" &amp; FP$1, DataRegularSeason20242025!$E$3:$E$1315, $A3)</f>
        <v>20</v>
      </c>
      <c r="FQ3">
        <f>SUMIFS(DataRegularSeason20242025!$AA$3:$AA$1315,DataRegularSeason20242025!$B$3:$B$1315, "&lt;=" &amp; FQ$1, DataRegularSeason20242025!$D$3:$D$1315, $A3)+SUMIFS(DataRegularSeason20242025!$AB$3:$AB$1315,DataRegularSeason20242025!$B$3:$B$1315, "&lt;=" &amp; FQ$1, DataRegularSeason20242025!$E$3:$E$1315, $A3)</f>
        <v>20</v>
      </c>
      <c r="FR3">
        <f>SUMIFS(DataRegularSeason20242025!$AA$3:$AA$1315,DataRegularSeason20242025!$B$3:$B$1315, "&lt;=" &amp; FR$1, DataRegularSeason20242025!$D$3:$D$1315, $A3)+SUMIFS(DataRegularSeason20242025!$AB$3:$AB$1315,DataRegularSeason20242025!$B$3:$B$1315, "&lt;=" &amp; FR$1, DataRegularSeason20242025!$E$3:$E$1315, $A3)</f>
        <v>20</v>
      </c>
      <c r="FS3">
        <f>SUMIFS(DataRegularSeason20242025!$AA$3:$AA$1315,DataRegularSeason20242025!$B$3:$B$1315, "&lt;=" &amp; FS$1, DataRegularSeason20242025!$D$3:$D$1315, $A3)+SUMIFS(DataRegularSeason20242025!$AB$3:$AB$1315,DataRegularSeason20242025!$B$3:$B$1315, "&lt;=" &amp; FS$1, DataRegularSeason20242025!$E$3:$E$1315, $A3)</f>
        <v>20</v>
      </c>
      <c r="FT3">
        <f>SUMIFS(DataRegularSeason20242025!$AA$3:$AA$1315,DataRegularSeason20242025!$B$3:$B$1315, "&lt;=" &amp; FT$1, DataRegularSeason20242025!$D$3:$D$1315, $A3)+SUMIFS(DataRegularSeason20242025!$AB$3:$AB$1315,DataRegularSeason20242025!$B$3:$B$1315, "&lt;=" &amp; FT$1, DataRegularSeason20242025!$E$3:$E$1315, $A3)</f>
        <v>20</v>
      </c>
      <c r="FU3">
        <f>SUMIFS(DataRegularSeason20242025!$AA$3:$AA$1315,DataRegularSeason20242025!$B$3:$B$1315, "&lt;=" &amp; FU$1, DataRegularSeason20242025!$D$3:$D$1315, $A3)+SUMIFS(DataRegularSeason20242025!$AB$3:$AB$1315,DataRegularSeason20242025!$B$3:$B$1315, "&lt;=" &amp; FU$1, DataRegularSeason20242025!$E$3:$E$1315, $A3)</f>
        <v>20</v>
      </c>
      <c r="FV3">
        <f>SUMIFS(DataRegularSeason20242025!$AA$3:$AA$1315,DataRegularSeason20242025!$B$3:$B$1315, "&lt;=" &amp; FV$1, DataRegularSeason20242025!$D$3:$D$1315, $A3)+SUMIFS(DataRegularSeason20242025!$AB$3:$AB$1315,DataRegularSeason20242025!$B$3:$B$1315, "&lt;=" &amp; FV$1, DataRegularSeason20242025!$E$3:$E$1315, $A3)</f>
        <v>20</v>
      </c>
      <c r="FW3">
        <f>SUMIFS(DataRegularSeason20242025!$AA$3:$AA$1315,DataRegularSeason20242025!$B$3:$B$1315, "&lt;=" &amp; FW$1, DataRegularSeason20242025!$D$3:$D$1315, $A3)+SUMIFS(DataRegularSeason20242025!$AB$3:$AB$1315,DataRegularSeason20242025!$B$3:$B$1315, "&lt;=" &amp; FW$1, DataRegularSeason20242025!$E$3:$E$1315, $A3)</f>
        <v>20</v>
      </c>
      <c r="FX3">
        <f>SUMIFS(DataRegularSeason20242025!$AA$3:$AA$1315,DataRegularSeason20242025!$B$3:$B$1315, "&lt;=" &amp; FX$1, DataRegularSeason20242025!$D$3:$D$1315, $A3)+SUMIFS(DataRegularSeason20242025!$AB$3:$AB$1315,DataRegularSeason20242025!$B$3:$B$1315, "&lt;=" &amp; FX$1, DataRegularSeason20242025!$E$3:$E$1315, $A3)</f>
        <v>20</v>
      </c>
      <c r="FY3">
        <f>SUMIFS(DataRegularSeason20242025!$AA$3:$AA$1315,DataRegularSeason20242025!$B$3:$B$1315, "&lt;=" &amp; FY$1, DataRegularSeason20242025!$D$3:$D$1315, $A3)+SUMIFS(DataRegularSeason20242025!$AB$3:$AB$1315,DataRegularSeason20242025!$B$3:$B$1315, "&lt;=" &amp; FY$1, DataRegularSeason20242025!$E$3:$E$1315, $A3)</f>
        <v>20</v>
      </c>
      <c r="FZ3">
        <f>SUMIFS(DataRegularSeason20242025!$AA$3:$AA$1315,DataRegularSeason20242025!$B$3:$B$1315, "&lt;=" &amp; FZ$1, DataRegularSeason20242025!$D$3:$D$1315, $A3)+SUMIFS(DataRegularSeason20242025!$AB$3:$AB$1315,DataRegularSeason20242025!$B$3:$B$1315, "&lt;=" &amp; FZ$1, DataRegularSeason20242025!$E$3:$E$1315, $A3)</f>
        <v>20</v>
      </c>
      <c r="GA3">
        <f>SUMIFS(DataRegularSeason20242025!$AA$3:$AA$1315,DataRegularSeason20242025!$B$3:$B$1315, "&lt;=" &amp; GA$1, DataRegularSeason20242025!$D$3:$D$1315, $A3)+SUMIFS(DataRegularSeason20242025!$AB$3:$AB$1315,DataRegularSeason20242025!$B$3:$B$1315, "&lt;=" &amp; GA$1, DataRegularSeason20242025!$E$3:$E$1315, $A3)</f>
        <v>20</v>
      </c>
      <c r="GB3">
        <f>SUMIFS(DataRegularSeason20242025!$AA$3:$AA$1315,DataRegularSeason20242025!$B$3:$B$1315, "&lt;=" &amp; GB$1, DataRegularSeason20242025!$D$3:$D$1315, $A3)+SUMIFS(DataRegularSeason20242025!$AB$3:$AB$1315,DataRegularSeason20242025!$B$3:$B$1315, "&lt;=" &amp; GB$1, DataRegularSeason20242025!$E$3:$E$1315, $A3)</f>
        <v>20</v>
      </c>
      <c r="GC3">
        <f>SUMIFS(DataRegularSeason20242025!$AA$3:$AA$1315,DataRegularSeason20242025!$B$3:$B$1315, "&lt;=" &amp; GC$1, DataRegularSeason20242025!$D$3:$D$1315, $A3)+SUMIFS(DataRegularSeason20242025!$AB$3:$AB$1315,DataRegularSeason20242025!$B$3:$B$1315, "&lt;=" &amp; GC$1, DataRegularSeason20242025!$E$3:$E$1315, $A3)</f>
        <v>20</v>
      </c>
      <c r="GD3">
        <f>SUMIFS(DataRegularSeason20242025!$AA$3:$AA$1315,DataRegularSeason20242025!$B$3:$B$1315, "&lt;=" &amp; GD$1, DataRegularSeason20242025!$D$3:$D$1315, $A3)+SUMIFS(DataRegularSeason20242025!$AB$3:$AB$1315,DataRegularSeason20242025!$B$3:$B$1315, "&lt;=" &amp; GD$1, DataRegularSeason20242025!$E$3:$E$1315, $A3)</f>
        <v>20</v>
      </c>
      <c r="GE3">
        <f>SUMIFS(DataRegularSeason20242025!$AA$3:$AA$1315,DataRegularSeason20242025!$B$3:$B$1315, "&lt;=" &amp; GE$1, DataRegularSeason20242025!$D$3:$D$1315, $A3)+SUMIFS(DataRegularSeason20242025!$AB$3:$AB$1315,DataRegularSeason20242025!$B$3:$B$1315, "&lt;=" &amp; GE$1, DataRegularSeason20242025!$E$3:$E$1315, $A3)</f>
        <v>20</v>
      </c>
      <c r="GF3">
        <f>SUMIFS(DataRegularSeason20242025!$AA$3:$AA$1315,DataRegularSeason20242025!$B$3:$B$1315, "&lt;=" &amp; GF$1, DataRegularSeason20242025!$D$3:$D$1315, $A3)+SUMIFS(DataRegularSeason20242025!$AB$3:$AB$1315,DataRegularSeason20242025!$B$3:$B$1315, "&lt;=" &amp; GF$1, DataRegularSeason20242025!$E$3:$E$1315, $A3)</f>
        <v>20</v>
      </c>
      <c r="GG3">
        <f>SUMIFS(DataRegularSeason20242025!$AA$3:$AA$1315,DataRegularSeason20242025!$B$3:$B$1315, "&lt;=" &amp; GG$1, DataRegularSeason20242025!$D$3:$D$1315, $A3)+SUMIFS(DataRegularSeason20242025!$AB$3:$AB$1315,DataRegularSeason20242025!$B$3:$B$1315, "&lt;=" &amp; GG$1, DataRegularSeason20242025!$E$3:$E$1315, $A3)</f>
        <v>20</v>
      </c>
      <c r="GH3">
        <f>SUMIFS(DataRegularSeason20242025!$AA$3:$AA$1315,DataRegularSeason20242025!$B$3:$B$1315, "&lt;=" &amp; GH$1, DataRegularSeason20242025!$D$3:$D$1315, $A3)+SUMIFS(DataRegularSeason20242025!$AB$3:$AB$1315,DataRegularSeason20242025!$B$3:$B$1315, "&lt;=" &amp; GH$1, DataRegularSeason20242025!$E$3:$E$1315, $A3)</f>
        <v>20</v>
      </c>
      <c r="GI3">
        <f>SUMIFS(DataRegularSeason20242025!$AA$3:$AA$1315,DataRegularSeason20242025!$B$3:$B$1315, "&lt;=" &amp; GI$1, DataRegularSeason20242025!$D$3:$D$1315, $A3)+SUMIFS(DataRegularSeason20242025!$AB$3:$AB$1315,DataRegularSeason20242025!$B$3:$B$1315, "&lt;=" &amp; GI$1, DataRegularSeason20242025!$E$3:$E$1315, $A3)</f>
        <v>20</v>
      </c>
      <c r="GJ3">
        <f>SUMIFS(DataRegularSeason20242025!$AA$3:$AA$1315,DataRegularSeason20242025!$B$3:$B$1315, "&lt;=" &amp; GJ$1, DataRegularSeason20242025!$D$3:$D$1315, $A3)+SUMIFS(DataRegularSeason20242025!$AB$3:$AB$1315,DataRegularSeason20242025!$B$3:$B$1315, "&lt;=" &amp; GJ$1, DataRegularSeason20242025!$E$3:$E$1315, $A3)</f>
        <v>20</v>
      </c>
      <c r="GK3">
        <f>SUMIFS(DataRegularSeason20242025!$AA$3:$AA$1315,DataRegularSeason20242025!$B$3:$B$1315, "&lt;=" &amp; GK$1, DataRegularSeason20242025!$D$3:$D$1315, $A3)+SUMIFS(DataRegularSeason20242025!$AB$3:$AB$1315,DataRegularSeason20242025!$B$3:$B$1315, "&lt;=" &amp; GK$1, DataRegularSeason20242025!$E$3:$E$1315, $A3)</f>
        <v>20</v>
      </c>
      <c r="GL3">
        <f>SUMIFS(DataRegularSeason20242025!$AA$3:$AA$1315,DataRegularSeason20242025!$B$3:$B$1315, "&lt;=" &amp; GL$1, DataRegularSeason20242025!$D$3:$D$1315, $A3)+SUMIFS(DataRegularSeason20242025!$AB$3:$AB$1315,DataRegularSeason20242025!$B$3:$B$1315, "&lt;=" &amp; GL$1, DataRegularSeason20242025!$E$3:$E$1315, $A3)</f>
        <v>20</v>
      </c>
      <c r="GM3">
        <f>SUMIFS(DataRegularSeason20242025!$AA$3:$AA$1315,DataRegularSeason20242025!$B$3:$B$1315, "&lt;=" &amp; GM$1, DataRegularSeason20242025!$D$3:$D$1315, $A3)+SUMIFS(DataRegularSeason20242025!$AB$3:$AB$1315,DataRegularSeason20242025!$B$3:$B$1315, "&lt;=" &amp; GM$1, DataRegularSeason20242025!$E$3:$E$1315, $A3)</f>
        <v>20</v>
      </c>
      <c r="GN3">
        <f>SUMIFS(DataRegularSeason20242025!$AA$3:$AA$1315,DataRegularSeason20242025!$B$3:$B$1315, "&lt;=" &amp; GN$1, DataRegularSeason20242025!$D$3:$D$1315, $A3)+SUMIFS(DataRegularSeason20242025!$AB$3:$AB$1315,DataRegularSeason20242025!$B$3:$B$1315, "&lt;=" &amp; GN$1, DataRegularSeason20242025!$E$3:$E$1315, $A3)</f>
        <v>20</v>
      </c>
      <c r="GO3">
        <f>SUMIFS(DataRegularSeason20242025!$AA$3:$AA$1315,DataRegularSeason20242025!$B$3:$B$1315, "&lt;=" &amp; GO$1, DataRegularSeason20242025!$D$3:$D$1315, $A3)+SUMIFS(DataRegularSeason20242025!$AB$3:$AB$1315,DataRegularSeason20242025!$B$3:$B$1315, "&lt;=" &amp; GO$1, DataRegularSeason20242025!$E$3:$E$1315, $A3)</f>
        <v>20</v>
      </c>
      <c r="GP3">
        <f>SUMIFS(DataRegularSeason20242025!$AA$3:$AA$1315,DataRegularSeason20242025!$B$3:$B$1315, "&lt;=" &amp; GP$1, DataRegularSeason20242025!$D$3:$D$1315, $A3)+SUMIFS(DataRegularSeason20242025!$AB$3:$AB$1315,DataRegularSeason20242025!$B$3:$B$1315, "&lt;=" &amp; GP$1, DataRegularSeason20242025!$E$3:$E$1315, $A3)</f>
        <v>20</v>
      </c>
      <c r="GQ3">
        <f>SUMIFS(DataRegularSeason20242025!$AA$3:$AA$1315,DataRegularSeason20242025!$B$3:$B$1315, "&lt;=" &amp; GQ$1, DataRegularSeason20242025!$D$3:$D$1315, $A3)+SUMIFS(DataRegularSeason20242025!$AB$3:$AB$1315,DataRegularSeason20242025!$B$3:$B$1315, "&lt;=" &amp; GQ$1, DataRegularSeason20242025!$E$3:$E$1315, $A3)</f>
        <v>20</v>
      </c>
      <c r="GR3">
        <f>SUMIFS(DataRegularSeason20242025!$AA$3:$AA$1315,DataRegularSeason20242025!$B$3:$B$1315, "&lt;=" &amp; GR$1, DataRegularSeason20242025!$D$3:$D$1315, $A3)+SUMIFS(DataRegularSeason20242025!$AB$3:$AB$1315,DataRegularSeason20242025!$B$3:$B$1315, "&lt;=" &amp; GR$1, DataRegularSeason20242025!$E$3:$E$1315, $A3)</f>
        <v>20</v>
      </c>
      <c r="GS3">
        <f>SUMIFS(DataRegularSeason20242025!$AA$3:$AA$1315,DataRegularSeason20242025!$B$3:$B$1315, "&lt;=" &amp; GS$1, DataRegularSeason20242025!$D$3:$D$1315, $A3)+SUMIFS(DataRegularSeason20242025!$AB$3:$AB$1315,DataRegularSeason20242025!$B$3:$B$1315, "&lt;=" &amp; GS$1, DataRegularSeason20242025!$E$3:$E$1315, $A3)</f>
        <v>20</v>
      </c>
      <c r="GT3">
        <f>SUMIFS(DataRegularSeason20242025!$AA$3:$AA$1315,DataRegularSeason20242025!$B$3:$B$1315, "&lt;=" &amp; GT$1, DataRegularSeason20242025!$D$3:$D$1315, $A3)+SUMIFS(DataRegularSeason20242025!$AB$3:$AB$1315,DataRegularSeason20242025!$B$3:$B$1315, "&lt;=" &amp; GT$1, DataRegularSeason20242025!$E$3:$E$1315, $A3)</f>
        <v>20</v>
      </c>
      <c r="GU3">
        <f>SUMIFS(DataRegularSeason20242025!$AA$3:$AA$1315,DataRegularSeason20242025!$B$3:$B$1315, "&lt;=" &amp; GU$1, DataRegularSeason20242025!$D$3:$D$1315, $A3)+SUMIFS(DataRegularSeason20242025!$AB$3:$AB$1315,DataRegularSeason20242025!$B$3:$B$1315, "&lt;=" &amp; GU$1, DataRegularSeason20242025!$E$3:$E$1315, $A3)</f>
        <v>20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16</v>
      </c>
      <c r="AS4">
        <f>SUMIFS(DataRegularSeason20242025!$AA$3:$AA$1315,DataRegularSeason20242025!$B$3:$B$1315, "&lt;=" &amp; AS$1, DataRegularSeason20242025!$D$3:$D$1315, $A4)+SUMIFS(DataRegularSeason20242025!$AB$3:$AB$1315,DataRegularSeason20242025!$B$3:$B$1315, "&lt;=" &amp; AS$1, DataRegularSeason20242025!$E$3:$E$1315, $A4)</f>
        <v>16</v>
      </c>
      <c r="AT4">
        <f>SUMIFS(DataRegularSeason20242025!$AA$3:$AA$1315,DataRegularSeason20242025!$B$3:$B$1315, "&lt;=" &amp; AT$1, DataRegularSeason20242025!$D$3:$D$1315, $A4)+SUMIFS(DataRegularSeason20242025!$AB$3:$AB$1315,DataRegularSeason20242025!$B$3:$B$1315, "&lt;=" &amp; AT$1, DataRegularSeason20242025!$E$3:$E$1315, $A4)</f>
        <v>16</v>
      </c>
      <c r="AU4">
        <f>SUMIFS(DataRegularSeason20242025!$AA$3:$AA$1315,DataRegularSeason20242025!$B$3:$B$1315, "&lt;=" &amp; AU$1, DataRegularSeason20242025!$D$3:$D$1315, $A4)+SUMIFS(DataRegularSeason20242025!$AB$3:$AB$1315,DataRegularSeason20242025!$B$3:$B$1315, "&lt;=" &amp; AU$1, DataRegularSeason20242025!$E$3:$E$1315, $A4)</f>
        <v>16</v>
      </c>
      <c r="AV4">
        <f>SUMIFS(DataRegularSeason20242025!$AA$3:$AA$1315,DataRegularSeason20242025!$B$3:$B$1315, "&lt;=" &amp; AV$1, DataRegularSeason20242025!$D$3:$D$1315, $A4)+SUMIFS(DataRegularSeason20242025!$AB$3:$AB$1315,DataRegularSeason20242025!$B$3:$B$1315, "&lt;=" &amp; AV$1, DataRegularSeason20242025!$E$3:$E$1315, $A4)</f>
        <v>16</v>
      </c>
      <c r="AW4">
        <f>SUMIFS(DataRegularSeason20242025!$AA$3:$AA$1315,DataRegularSeason20242025!$B$3:$B$1315, "&lt;=" &amp; AW$1, DataRegularSeason20242025!$D$3:$D$1315, $A4)+SUMIFS(DataRegularSeason20242025!$AB$3:$AB$1315,DataRegularSeason20242025!$B$3:$B$1315, "&lt;=" &amp; AW$1, DataRegularSeason20242025!$E$3:$E$1315, $A4)</f>
        <v>16</v>
      </c>
      <c r="AX4">
        <f>SUMIFS(DataRegularSeason20242025!$AA$3:$AA$1315,DataRegularSeason20242025!$B$3:$B$1315, "&lt;=" &amp; AX$1, DataRegularSeason20242025!$D$3:$D$1315, $A4)+SUMIFS(DataRegularSeason20242025!$AB$3:$AB$1315,DataRegularSeason20242025!$B$3:$B$1315, "&lt;=" &amp; AX$1, DataRegularSeason20242025!$E$3:$E$1315, $A4)</f>
        <v>16</v>
      </c>
      <c r="AY4">
        <f>SUMIFS(DataRegularSeason20242025!$AA$3:$AA$1315,DataRegularSeason20242025!$B$3:$B$1315, "&lt;=" &amp; AY$1, DataRegularSeason20242025!$D$3:$D$1315, $A4)+SUMIFS(DataRegularSeason20242025!$AB$3:$AB$1315,DataRegularSeason20242025!$B$3:$B$1315, "&lt;=" &amp; AY$1, DataRegularSeason20242025!$E$3:$E$1315, $A4)</f>
        <v>16</v>
      </c>
      <c r="AZ4">
        <f>SUMIFS(DataRegularSeason20242025!$AA$3:$AA$1315,DataRegularSeason20242025!$B$3:$B$1315, "&lt;=" &amp; AZ$1, DataRegularSeason20242025!$D$3:$D$1315, $A4)+SUMIFS(DataRegularSeason20242025!$AB$3:$AB$1315,DataRegularSeason20242025!$B$3:$B$1315, "&lt;=" &amp; AZ$1, DataRegularSeason20242025!$E$3:$E$1315, $A4)</f>
        <v>16</v>
      </c>
      <c r="BA4">
        <f>SUMIFS(DataRegularSeason20242025!$AA$3:$AA$1315,DataRegularSeason20242025!$B$3:$B$1315, "&lt;=" &amp; BA$1, DataRegularSeason20242025!$D$3:$D$1315, $A4)+SUMIFS(DataRegularSeason20242025!$AB$3:$AB$1315,DataRegularSeason20242025!$B$3:$B$1315, "&lt;=" &amp; BA$1, DataRegularSeason20242025!$E$3:$E$1315, $A4)</f>
        <v>16</v>
      </c>
      <c r="BB4">
        <f>SUMIFS(DataRegularSeason20242025!$AA$3:$AA$1315,DataRegularSeason20242025!$B$3:$B$1315, "&lt;=" &amp; BB$1, DataRegularSeason20242025!$D$3:$D$1315, $A4)+SUMIFS(DataRegularSeason20242025!$AB$3:$AB$1315,DataRegularSeason20242025!$B$3:$B$1315, "&lt;=" &amp; BB$1, DataRegularSeason20242025!$E$3:$E$1315, $A4)</f>
        <v>16</v>
      </c>
      <c r="BC4">
        <f>SUMIFS(DataRegularSeason20242025!$AA$3:$AA$1315,DataRegularSeason20242025!$B$3:$B$1315, "&lt;=" &amp; BC$1, DataRegularSeason20242025!$D$3:$D$1315, $A4)+SUMIFS(DataRegularSeason20242025!$AB$3:$AB$1315,DataRegularSeason20242025!$B$3:$B$1315, "&lt;=" &amp; BC$1, DataRegularSeason20242025!$E$3:$E$1315, $A4)</f>
        <v>16</v>
      </c>
      <c r="BD4">
        <f>SUMIFS(DataRegularSeason20242025!$AA$3:$AA$1315,DataRegularSeason20242025!$B$3:$B$1315, "&lt;=" &amp; BD$1, DataRegularSeason20242025!$D$3:$D$1315, $A4)+SUMIFS(DataRegularSeason20242025!$AB$3:$AB$1315,DataRegularSeason20242025!$B$3:$B$1315, "&lt;=" &amp; BD$1, DataRegularSeason20242025!$E$3:$E$1315, $A4)</f>
        <v>16</v>
      </c>
      <c r="BE4">
        <f>SUMIFS(DataRegularSeason20242025!$AA$3:$AA$1315,DataRegularSeason20242025!$B$3:$B$1315, "&lt;=" &amp; BE$1, DataRegularSeason20242025!$D$3:$D$1315, $A4)+SUMIFS(DataRegularSeason20242025!$AB$3:$AB$1315,DataRegularSeason20242025!$B$3:$B$1315, "&lt;=" &amp; BE$1, DataRegularSeason20242025!$E$3:$E$1315, $A4)</f>
        <v>16</v>
      </c>
      <c r="BF4">
        <f>SUMIFS(DataRegularSeason20242025!$AA$3:$AA$1315,DataRegularSeason20242025!$B$3:$B$1315, "&lt;=" &amp; BF$1, DataRegularSeason20242025!$D$3:$D$1315, $A4)+SUMIFS(DataRegularSeason20242025!$AB$3:$AB$1315,DataRegularSeason20242025!$B$3:$B$1315, "&lt;=" &amp; BF$1, DataRegularSeason20242025!$E$3:$E$1315, $A4)</f>
        <v>16</v>
      </c>
      <c r="BG4">
        <f>SUMIFS(DataRegularSeason20242025!$AA$3:$AA$1315,DataRegularSeason20242025!$B$3:$B$1315, "&lt;=" &amp; BG$1, DataRegularSeason20242025!$D$3:$D$1315, $A4)+SUMIFS(DataRegularSeason20242025!$AB$3:$AB$1315,DataRegularSeason20242025!$B$3:$B$1315, "&lt;=" &amp; BG$1, DataRegularSeason20242025!$E$3:$E$1315, $A4)</f>
        <v>16</v>
      </c>
      <c r="BH4">
        <f>SUMIFS(DataRegularSeason20242025!$AA$3:$AA$1315,DataRegularSeason20242025!$B$3:$B$1315, "&lt;=" &amp; BH$1, DataRegularSeason20242025!$D$3:$D$1315, $A4)+SUMIFS(DataRegularSeason20242025!$AB$3:$AB$1315,DataRegularSeason20242025!$B$3:$B$1315, "&lt;=" &amp; BH$1, DataRegularSeason20242025!$E$3:$E$1315, $A4)</f>
        <v>16</v>
      </c>
      <c r="BI4">
        <f>SUMIFS(DataRegularSeason20242025!$AA$3:$AA$1315,DataRegularSeason20242025!$B$3:$B$1315, "&lt;=" &amp; BI$1, DataRegularSeason20242025!$D$3:$D$1315, $A4)+SUMIFS(DataRegularSeason20242025!$AB$3:$AB$1315,DataRegularSeason20242025!$B$3:$B$1315, "&lt;=" &amp; BI$1, DataRegularSeason20242025!$E$3:$E$1315, $A4)</f>
        <v>16</v>
      </c>
      <c r="BJ4">
        <f>SUMIFS(DataRegularSeason20242025!$AA$3:$AA$1315,DataRegularSeason20242025!$B$3:$B$1315, "&lt;=" &amp; BJ$1, DataRegularSeason20242025!$D$3:$D$1315, $A4)+SUMIFS(DataRegularSeason20242025!$AB$3:$AB$1315,DataRegularSeason20242025!$B$3:$B$1315, "&lt;=" &amp; BJ$1, DataRegularSeason20242025!$E$3:$E$1315, $A4)</f>
        <v>16</v>
      </c>
      <c r="BK4">
        <f>SUMIFS(DataRegularSeason20242025!$AA$3:$AA$1315,DataRegularSeason20242025!$B$3:$B$1315, "&lt;=" &amp; BK$1, DataRegularSeason20242025!$D$3:$D$1315, $A4)+SUMIFS(DataRegularSeason20242025!$AB$3:$AB$1315,DataRegularSeason20242025!$B$3:$B$1315, "&lt;=" &amp; BK$1, DataRegularSeason20242025!$E$3:$E$1315, $A4)</f>
        <v>16</v>
      </c>
      <c r="BL4">
        <f>SUMIFS(DataRegularSeason20242025!$AA$3:$AA$1315,DataRegularSeason20242025!$B$3:$B$1315, "&lt;=" &amp; BL$1, DataRegularSeason20242025!$D$3:$D$1315, $A4)+SUMIFS(DataRegularSeason20242025!$AB$3:$AB$1315,DataRegularSeason20242025!$B$3:$B$1315, "&lt;=" &amp; BL$1, DataRegularSeason20242025!$E$3:$E$1315, $A4)</f>
        <v>16</v>
      </c>
      <c r="BM4">
        <f>SUMIFS(DataRegularSeason20242025!$AA$3:$AA$1315,DataRegularSeason20242025!$B$3:$B$1315, "&lt;=" &amp; BM$1, DataRegularSeason20242025!$D$3:$D$1315, $A4)+SUMIFS(DataRegularSeason20242025!$AB$3:$AB$1315,DataRegularSeason20242025!$B$3:$B$1315, "&lt;=" &amp; BM$1, DataRegularSeason20242025!$E$3:$E$1315, $A4)</f>
        <v>16</v>
      </c>
      <c r="BN4">
        <f>SUMIFS(DataRegularSeason20242025!$AA$3:$AA$1315,DataRegularSeason20242025!$B$3:$B$1315, "&lt;=" &amp; BN$1, DataRegularSeason20242025!$D$3:$D$1315, $A4)+SUMIFS(DataRegularSeason20242025!$AB$3:$AB$1315,DataRegularSeason20242025!$B$3:$B$1315, "&lt;=" &amp; BN$1, DataRegularSeason20242025!$E$3:$E$1315, $A4)</f>
        <v>16</v>
      </c>
      <c r="BO4">
        <f>SUMIFS(DataRegularSeason20242025!$AA$3:$AA$1315,DataRegularSeason20242025!$B$3:$B$1315, "&lt;=" &amp; BO$1, DataRegularSeason20242025!$D$3:$D$1315, $A4)+SUMIFS(DataRegularSeason20242025!$AB$3:$AB$1315,DataRegularSeason20242025!$B$3:$B$1315, "&lt;=" &amp; BO$1, DataRegularSeason20242025!$E$3:$E$1315, $A4)</f>
        <v>16</v>
      </c>
      <c r="BP4">
        <f>SUMIFS(DataRegularSeason20242025!$AA$3:$AA$1315,DataRegularSeason20242025!$B$3:$B$1315, "&lt;=" &amp; BP$1, DataRegularSeason20242025!$D$3:$D$1315, $A4)+SUMIFS(DataRegularSeason20242025!$AB$3:$AB$1315,DataRegularSeason20242025!$B$3:$B$1315, "&lt;=" &amp; BP$1, DataRegularSeason20242025!$E$3:$E$1315, $A4)</f>
        <v>16</v>
      </c>
      <c r="BQ4">
        <f>SUMIFS(DataRegularSeason20242025!$AA$3:$AA$1315,DataRegularSeason20242025!$B$3:$B$1315, "&lt;=" &amp; BQ$1, DataRegularSeason20242025!$D$3:$D$1315, $A4)+SUMIFS(DataRegularSeason20242025!$AB$3:$AB$1315,DataRegularSeason20242025!$B$3:$B$1315, "&lt;=" &amp; BQ$1, DataRegularSeason20242025!$E$3:$E$1315, $A4)</f>
        <v>16</v>
      </c>
      <c r="BR4">
        <f>SUMIFS(DataRegularSeason20242025!$AA$3:$AA$1315,DataRegularSeason20242025!$B$3:$B$1315, "&lt;=" &amp; BR$1, DataRegularSeason20242025!$D$3:$D$1315, $A4)+SUMIFS(DataRegularSeason20242025!$AB$3:$AB$1315,DataRegularSeason20242025!$B$3:$B$1315, "&lt;=" &amp; BR$1, DataRegularSeason20242025!$E$3:$E$1315, $A4)</f>
        <v>16</v>
      </c>
      <c r="BS4">
        <f>SUMIFS(DataRegularSeason20242025!$AA$3:$AA$1315,DataRegularSeason20242025!$B$3:$B$1315, "&lt;=" &amp; BS$1, DataRegularSeason20242025!$D$3:$D$1315, $A4)+SUMIFS(DataRegularSeason20242025!$AB$3:$AB$1315,DataRegularSeason20242025!$B$3:$B$1315, "&lt;=" &amp; BS$1, DataRegularSeason20242025!$E$3:$E$1315, $A4)</f>
        <v>16</v>
      </c>
      <c r="BT4">
        <f>SUMIFS(DataRegularSeason20242025!$AA$3:$AA$1315,DataRegularSeason20242025!$B$3:$B$1315, "&lt;=" &amp; BT$1, DataRegularSeason20242025!$D$3:$D$1315, $A4)+SUMIFS(DataRegularSeason20242025!$AB$3:$AB$1315,DataRegularSeason20242025!$B$3:$B$1315, "&lt;=" &amp; BT$1, DataRegularSeason20242025!$E$3:$E$1315, $A4)</f>
        <v>16</v>
      </c>
      <c r="BU4">
        <f>SUMIFS(DataRegularSeason20242025!$AA$3:$AA$1315,DataRegularSeason20242025!$B$3:$B$1315, "&lt;=" &amp; BU$1, DataRegularSeason20242025!$D$3:$D$1315, $A4)+SUMIFS(DataRegularSeason20242025!$AB$3:$AB$1315,DataRegularSeason20242025!$B$3:$B$1315, "&lt;=" &amp; BU$1, DataRegularSeason20242025!$E$3:$E$1315, $A4)</f>
        <v>16</v>
      </c>
      <c r="BV4">
        <f>SUMIFS(DataRegularSeason20242025!$AA$3:$AA$1315,DataRegularSeason20242025!$B$3:$B$1315, "&lt;=" &amp; BV$1, DataRegularSeason20242025!$D$3:$D$1315, $A4)+SUMIFS(DataRegularSeason20242025!$AB$3:$AB$1315,DataRegularSeason20242025!$B$3:$B$1315, "&lt;=" &amp; BV$1, DataRegularSeason20242025!$E$3:$E$1315, $A4)</f>
        <v>16</v>
      </c>
      <c r="BW4">
        <f>SUMIFS(DataRegularSeason20242025!$AA$3:$AA$1315,DataRegularSeason20242025!$B$3:$B$1315, "&lt;=" &amp; BW$1, DataRegularSeason20242025!$D$3:$D$1315, $A4)+SUMIFS(DataRegularSeason20242025!$AB$3:$AB$1315,DataRegularSeason20242025!$B$3:$B$1315, "&lt;=" &amp; BW$1, DataRegularSeason20242025!$E$3:$E$1315, $A4)</f>
        <v>16</v>
      </c>
      <c r="BX4">
        <f>SUMIFS(DataRegularSeason20242025!$AA$3:$AA$1315,DataRegularSeason20242025!$B$3:$B$1315, "&lt;=" &amp; BX$1, DataRegularSeason20242025!$D$3:$D$1315, $A4)+SUMIFS(DataRegularSeason20242025!$AB$3:$AB$1315,DataRegularSeason20242025!$B$3:$B$1315, "&lt;=" &amp; BX$1, DataRegularSeason20242025!$E$3:$E$1315, $A4)</f>
        <v>16</v>
      </c>
      <c r="BY4">
        <f>SUMIFS(DataRegularSeason20242025!$AA$3:$AA$1315,DataRegularSeason20242025!$B$3:$B$1315, "&lt;=" &amp; BY$1, DataRegularSeason20242025!$D$3:$D$1315, $A4)+SUMIFS(DataRegularSeason20242025!$AB$3:$AB$1315,DataRegularSeason20242025!$B$3:$B$1315, "&lt;=" &amp; BY$1, DataRegularSeason20242025!$E$3:$E$1315, $A4)</f>
        <v>16</v>
      </c>
      <c r="BZ4">
        <f>SUMIFS(DataRegularSeason20242025!$AA$3:$AA$1315,DataRegularSeason20242025!$B$3:$B$1315, "&lt;=" &amp; BZ$1, DataRegularSeason20242025!$D$3:$D$1315, $A4)+SUMIFS(DataRegularSeason20242025!$AB$3:$AB$1315,DataRegularSeason20242025!$B$3:$B$1315, "&lt;=" &amp; BZ$1, DataRegularSeason20242025!$E$3:$E$1315, $A4)</f>
        <v>16</v>
      </c>
      <c r="CA4">
        <f>SUMIFS(DataRegularSeason20242025!$AA$3:$AA$1315,DataRegularSeason20242025!$B$3:$B$1315, "&lt;=" &amp; CA$1, DataRegularSeason20242025!$D$3:$D$1315, $A4)+SUMIFS(DataRegularSeason20242025!$AB$3:$AB$1315,DataRegularSeason20242025!$B$3:$B$1315, "&lt;=" &amp; CA$1, DataRegularSeason20242025!$E$3:$E$1315, $A4)</f>
        <v>16</v>
      </c>
      <c r="CB4">
        <f>SUMIFS(DataRegularSeason20242025!$AA$3:$AA$1315,DataRegularSeason20242025!$B$3:$B$1315, "&lt;=" &amp; CB$1, DataRegularSeason20242025!$D$3:$D$1315, $A4)+SUMIFS(DataRegularSeason20242025!$AB$3:$AB$1315,DataRegularSeason20242025!$B$3:$B$1315, "&lt;=" &amp; CB$1, DataRegularSeason20242025!$E$3:$E$1315, $A4)</f>
        <v>16</v>
      </c>
      <c r="CC4">
        <f>SUMIFS(DataRegularSeason20242025!$AA$3:$AA$1315,DataRegularSeason20242025!$B$3:$B$1315, "&lt;=" &amp; CC$1, DataRegularSeason20242025!$D$3:$D$1315, $A4)+SUMIFS(DataRegularSeason20242025!$AB$3:$AB$1315,DataRegularSeason20242025!$B$3:$B$1315, "&lt;=" &amp; CC$1, DataRegularSeason20242025!$E$3:$E$1315, $A4)</f>
        <v>16</v>
      </c>
      <c r="CD4">
        <f>SUMIFS(DataRegularSeason20242025!$AA$3:$AA$1315,DataRegularSeason20242025!$B$3:$B$1315, "&lt;=" &amp; CD$1, DataRegularSeason20242025!$D$3:$D$1315, $A4)+SUMIFS(DataRegularSeason20242025!$AB$3:$AB$1315,DataRegularSeason20242025!$B$3:$B$1315, "&lt;=" &amp; CD$1, DataRegularSeason20242025!$E$3:$E$1315, $A4)</f>
        <v>16</v>
      </c>
      <c r="CE4">
        <f>SUMIFS(DataRegularSeason20242025!$AA$3:$AA$1315,DataRegularSeason20242025!$B$3:$B$1315, "&lt;=" &amp; CE$1, DataRegularSeason20242025!$D$3:$D$1315, $A4)+SUMIFS(DataRegularSeason20242025!$AB$3:$AB$1315,DataRegularSeason20242025!$B$3:$B$1315, "&lt;=" &amp; CE$1, DataRegularSeason20242025!$E$3:$E$1315, $A4)</f>
        <v>16</v>
      </c>
      <c r="CF4">
        <f>SUMIFS(DataRegularSeason20242025!$AA$3:$AA$1315,DataRegularSeason20242025!$B$3:$B$1315, "&lt;=" &amp; CF$1, DataRegularSeason20242025!$D$3:$D$1315, $A4)+SUMIFS(DataRegularSeason20242025!$AB$3:$AB$1315,DataRegularSeason20242025!$B$3:$B$1315, "&lt;=" &amp; CF$1, DataRegularSeason20242025!$E$3:$E$1315, $A4)</f>
        <v>16</v>
      </c>
      <c r="CG4">
        <f>SUMIFS(DataRegularSeason20242025!$AA$3:$AA$1315,DataRegularSeason20242025!$B$3:$B$1315, "&lt;=" &amp; CG$1, DataRegularSeason20242025!$D$3:$D$1315, $A4)+SUMIFS(DataRegularSeason20242025!$AB$3:$AB$1315,DataRegularSeason20242025!$B$3:$B$1315, "&lt;=" &amp; CG$1, DataRegularSeason20242025!$E$3:$E$1315, $A4)</f>
        <v>16</v>
      </c>
      <c r="CH4">
        <f>SUMIFS(DataRegularSeason20242025!$AA$3:$AA$1315,DataRegularSeason20242025!$B$3:$B$1315, "&lt;=" &amp; CH$1, DataRegularSeason20242025!$D$3:$D$1315, $A4)+SUMIFS(DataRegularSeason20242025!$AB$3:$AB$1315,DataRegularSeason20242025!$B$3:$B$1315, "&lt;=" &amp; CH$1, DataRegularSeason20242025!$E$3:$E$1315, $A4)</f>
        <v>16</v>
      </c>
      <c r="CI4">
        <f>SUMIFS(DataRegularSeason20242025!$AA$3:$AA$1315,DataRegularSeason20242025!$B$3:$B$1315, "&lt;=" &amp; CI$1, DataRegularSeason20242025!$D$3:$D$1315, $A4)+SUMIFS(DataRegularSeason20242025!$AB$3:$AB$1315,DataRegularSeason20242025!$B$3:$B$1315, "&lt;=" &amp; CI$1, DataRegularSeason20242025!$E$3:$E$1315, $A4)</f>
        <v>16</v>
      </c>
      <c r="CJ4">
        <f>SUMIFS(DataRegularSeason20242025!$AA$3:$AA$1315,DataRegularSeason20242025!$B$3:$B$1315, "&lt;=" &amp; CJ$1, DataRegularSeason20242025!$D$3:$D$1315, $A4)+SUMIFS(DataRegularSeason20242025!$AB$3:$AB$1315,DataRegularSeason20242025!$B$3:$B$1315, "&lt;=" &amp; CJ$1, DataRegularSeason20242025!$E$3:$E$1315, $A4)</f>
        <v>16</v>
      </c>
      <c r="CK4">
        <f>SUMIFS(DataRegularSeason20242025!$AA$3:$AA$1315,DataRegularSeason20242025!$B$3:$B$1315, "&lt;=" &amp; CK$1, DataRegularSeason20242025!$D$3:$D$1315, $A4)+SUMIFS(DataRegularSeason20242025!$AB$3:$AB$1315,DataRegularSeason20242025!$B$3:$B$1315, "&lt;=" &amp; CK$1, DataRegularSeason20242025!$E$3:$E$1315, $A4)</f>
        <v>16</v>
      </c>
      <c r="CL4">
        <f>SUMIFS(DataRegularSeason20242025!$AA$3:$AA$1315,DataRegularSeason20242025!$B$3:$B$1315, "&lt;=" &amp; CL$1, DataRegularSeason20242025!$D$3:$D$1315, $A4)+SUMIFS(DataRegularSeason20242025!$AB$3:$AB$1315,DataRegularSeason20242025!$B$3:$B$1315, "&lt;=" &amp; CL$1, DataRegularSeason20242025!$E$3:$E$1315, $A4)</f>
        <v>16</v>
      </c>
      <c r="CM4">
        <f>SUMIFS(DataRegularSeason20242025!$AA$3:$AA$1315,DataRegularSeason20242025!$B$3:$B$1315, "&lt;=" &amp; CM$1, DataRegularSeason20242025!$D$3:$D$1315, $A4)+SUMIFS(DataRegularSeason20242025!$AB$3:$AB$1315,DataRegularSeason20242025!$B$3:$B$1315, "&lt;=" &amp; CM$1, DataRegularSeason20242025!$E$3:$E$1315, $A4)</f>
        <v>16</v>
      </c>
      <c r="CN4">
        <f>SUMIFS(DataRegularSeason20242025!$AA$3:$AA$1315,DataRegularSeason20242025!$B$3:$B$1315, "&lt;=" &amp; CN$1, DataRegularSeason20242025!$D$3:$D$1315, $A4)+SUMIFS(DataRegularSeason20242025!$AB$3:$AB$1315,DataRegularSeason20242025!$B$3:$B$1315, "&lt;=" &amp; CN$1, DataRegularSeason20242025!$E$3:$E$1315, $A4)</f>
        <v>16</v>
      </c>
      <c r="CO4">
        <f>SUMIFS(DataRegularSeason20242025!$AA$3:$AA$1315,DataRegularSeason20242025!$B$3:$B$1315, "&lt;=" &amp; CO$1, DataRegularSeason20242025!$D$3:$D$1315, $A4)+SUMIFS(DataRegularSeason20242025!$AB$3:$AB$1315,DataRegularSeason20242025!$B$3:$B$1315, "&lt;=" &amp; CO$1, DataRegularSeason20242025!$E$3:$E$1315, $A4)</f>
        <v>16</v>
      </c>
      <c r="CP4">
        <f>SUMIFS(DataRegularSeason20242025!$AA$3:$AA$1315,DataRegularSeason20242025!$B$3:$B$1315, "&lt;=" &amp; CP$1, DataRegularSeason20242025!$D$3:$D$1315, $A4)+SUMIFS(DataRegularSeason20242025!$AB$3:$AB$1315,DataRegularSeason20242025!$B$3:$B$1315, "&lt;=" &amp; CP$1, DataRegularSeason20242025!$E$3:$E$1315, $A4)</f>
        <v>16</v>
      </c>
      <c r="CQ4">
        <f>SUMIFS(DataRegularSeason20242025!$AA$3:$AA$1315,DataRegularSeason20242025!$B$3:$B$1315, "&lt;=" &amp; CQ$1, DataRegularSeason20242025!$D$3:$D$1315, $A4)+SUMIFS(DataRegularSeason20242025!$AB$3:$AB$1315,DataRegularSeason20242025!$B$3:$B$1315, "&lt;=" &amp; CQ$1, DataRegularSeason20242025!$E$3:$E$1315, $A4)</f>
        <v>16</v>
      </c>
      <c r="CR4">
        <f>SUMIFS(DataRegularSeason20242025!$AA$3:$AA$1315,DataRegularSeason20242025!$B$3:$B$1315, "&lt;=" &amp; CR$1, DataRegularSeason20242025!$D$3:$D$1315, $A4)+SUMIFS(DataRegularSeason20242025!$AB$3:$AB$1315,DataRegularSeason20242025!$B$3:$B$1315, "&lt;=" &amp; CR$1, DataRegularSeason20242025!$E$3:$E$1315, $A4)</f>
        <v>16</v>
      </c>
      <c r="CS4">
        <f>SUMIFS(DataRegularSeason20242025!$AA$3:$AA$1315,DataRegularSeason20242025!$B$3:$B$1315, "&lt;=" &amp; CS$1, DataRegularSeason20242025!$D$3:$D$1315, $A4)+SUMIFS(DataRegularSeason20242025!$AB$3:$AB$1315,DataRegularSeason20242025!$B$3:$B$1315, "&lt;=" &amp; CS$1, DataRegularSeason20242025!$E$3:$E$1315, $A4)</f>
        <v>16</v>
      </c>
      <c r="CT4">
        <f>SUMIFS(DataRegularSeason20242025!$AA$3:$AA$1315,DataRegularSeason20242025!$B$3:$B$1315, "&lt;=" &amp; CT$1, DataRegularSeason20242025!$D$3:$D$1315, $A4)+SUMIFS(DataRegularSeason20242025!$AB$3:$AB$1315,DataRegularSeason20242025!$B$3:$B$1315, "&lt;=" &amp; CT$1, DataRegularSeason20242025!$E$3:$E$1315, $A4)</f>
        <v>16</v>
      </c>
      <c r="CU4">
        <f>SUMIFS(DataRegularSeason20242025!$AA$3:$AA$1315,DataRegularSeason20242025!$B$3:$B$1315, "&lt;=" &amp; CU$1, DataRegularSeason20242025!$D$3:$D$1315, $A4)+SUMIFS(DataRegularSeason20242025!$AB$3:$AB$1315,DataRegularSeason20242025!$B$3:$B$1315, "&lt;=" &amp; CU$1, DataRegularSeason20242025!$E$3:$E$1315, $A4)</f>
        <v>16</v>
      </c>
      <c r="CV4">
        <f>SUMIFS(DataRegularSeason20242025!$AA$3:$AA$1315,DataRegularSeason20242025!$B$3:$B$1315, "&lt;=" &amp; CV$1, DataRegularSeason20242025!$D$3:$D$1315, $A4)+SUMIFS(DataRegularSeason20242025!$AB$3:$AB$1315,DataRegularSeason20242025!$B$3:$B$1315, "&lt;=" &amp; CV$1, DataRegularSeason20242025!$E$3:$E$1315, $A4)</f>
        <v>16</v>
      </c>
      <c r="CW4">
        <f>SUMIFS(DataRegularSeason20242025!$AA$3:$AA$1315,DataRegularSeason20242025!$B$3:$B$1315, "&lt;=" &amp; CW$1, DataRegularSeason20242025!$D$3:$D$1315, $A4)+SUMIFS(DataRegularSeason20242025!$AB$3:$AB$1315,DataRegularSeason20242025!$B$3:$B$1315, "&lt;=" &amp; CW$1, DataRegularSeason20242025!$E$3:$E$1315, $A4)</f>
        <v>16</v>
      </c>
      <c r="CX4">
        <f>SUMIFS(DataRegularSeason20242025!$AA$3:$AA$1315,DataRegularSeason20242025!$B$3:$B$1315, "&lt;=" &amp; CX$1, DataRegularSeason20242025!$D$3:$D$1315, $A4)+SUMIFS(DataRegularSeason20242025!$AB$3:$AB$1315,DataRegularSeason20242025!$B$3:$B$1315, "&lt;=" &amp; CX$1, DataRegularSeason20242025!$E$3:$E$1315, $A4)</f>
        <v>16</v>
      </c>
      <c r="CY4">
        <f>SUMIFS(DataRegularSeason20242025!$AA$3:$AA$1315,DataRegularSeason20242025!$B$3:$B$1315, "&lt;=" &amp; CY$1, DataRegularSeason20242025!$D$3:$D$1315, $A4)+SUMIFS(DataRegularSeason20242025!$AB$3:$AB$1315,DataRegularSeason20242025!$B$3:$B$1315, "&lt;=" &amp; CY$1, DataRegularSeason20242025!$E$3:$E$1315, $A4)</f>
        <v>16</v>
      </c>
      <c r="CZ4">
        <f>SUMIFS(DataRegularSeason20242025!$AA$3:$AA$1315,DataRegularSeason20242025!$B$3:$B$1315, "&lt;=" &amp; CZ$1, DataRegularSeason20242025!$D$3:$D$1315, $A4)+SUMIFS(DataRegularSeason20242025!$AB$3:$AB$1315,DataRegularSeason20242025!$B$3:$B$1315, "&lt;=" &amp; CZ$1, DataRegularSeason20242025!$E$3:$E$1315, $A4)</f>
        <v>16</v>
      </c>
      <c r="DA4">
        <f>SUMIFS(DataRegularSeason20242025!$AA$3:$AA$1315,DataRegularSeason20242025!$B$3:$B$1315, "&lt;=" &amp; DA$1, DataRegularSeason20242025!$D$3:$D$1315, $A4)+SUMIFS(DataRegularSeason20242025!$AB$3:$AB$1315,DataRegularSeason20242025!$B$3:$B$1315, "&lt;=" &amp; DA$1, DataRegularSeason20242025!$E$3:$E$1315, $A4)</f>
        <v>16</v>
      </c>
      <c r="DB4">
        <f>SUMIFS(DataRegularSeason20242025!$AA$3:$AA$1315,DataRegularSeason20242025!$B$3:$B$1315, "&lt;=" &amp; DB$1, DataRegularSeason20242025!$D$3:$D$1315, $A4)+SUMIFS(DataRegularSeason20242025!$AB$3:$AB$1315,DataRegularSeason20242025!$B$3:$B$1315, "&lt;=" &amp; DB$1, DataRegularSeason20242025!$E$3:$E$1315, $A4)</f>
        <v>16</v>
      </c>
      <c r="DC4">
        <f>SUMIFS(DataRegularSeason20242025!$AA$3:$AA$1315,DataRegularSeason20242025!$B$3:$B$1315, "&lt;=" &amp; DC$1, DataRegularSeason20242025!$D$3:$D$1315, $A4)+SUMIFS(DataRegularSeason20242025!$AB$3:$AB$1315,DataRegularSeason20242025!$B$3:$B$1315, "&lt;=" &amp; DC$1, DataRegularSeason20242025!$E$3:$E$1315, $A4)</f>
        <v>16</v>
      </c>
      <c r="DD4">
        <f>SUMIFS(DataRegularSeason20242025!$AA$3:$AA$1315,DataRegularSeason20242025!$B$3:$B$1315, "&lt;=" &amp; DD$1, DataRegularSeason20242025!$D$3:$D$1315, $A4)+SUMIFS(DataRegularSeason20242025!$AB$3:$AB$1315,DataRegularSeason20242025!$B$3:$B$1315, "&lt;=" &amp; DD$1, DataRegularSeason20242025!$E$3:$E$1315, $A4)</f>
        <v>16</v>
      </c>
      <c r="DE4">
        <f>SUMIFS(DataRegularSeason20242025!$AA$3:$AA$1315,DataRegularSeason20242025!$B$3:$B$1315, "&lt;=" &amp; DE$1, DataRegularSeason20242025!$D$3:$D$1315, $A4)+SUMIFS(DataRegularSeason20242025!$AB$3:$AB$1315,DataRegularSeason20242025!$B$3:$B$1315, "&lt;=" &amp; DE$1, DataRegularSeason20242025!$E$3:$E$1315, $A4)</f>
        <v>16</v>
      </c>
      <c r="DF4">
        <f>SUMIFS(DataRegularSeason20242025!$AA$3:$AA$1315,DataRegularSeason20242025!$B$3:$B$1315, "&lt;=" &amp; DF$1, DataRegularSeason20242025!$D$3:$D$1315, $A4)+SUMIFS(DataRegularSeason20242025!$AB$3:$AB$1315,DataRegularSeason20242025!$B$3:$B$1315, "&lt;=" &amp; DF$1, DataRegularSeason20242025!$E$3:$E$1315, $A4)</f>
        <v>16</v>
      </c>
      <c r="DG4">
        <f>SUMIFS(DataRegularSeason20242025!$AA$3:$AA$1315,DataRegularSeason20242025!$B$3:$B$1315, "&lt;=" &amp; DG$1, DataRegularSeason20242025!$D$3:$D$1315, $A4)+SUMIFS(DataRegularSeason20242025!$AB$3:$AB$1315,DataRegularSeason20242025!$B$3:$B$1315, "&lt;=" &amp; DG$1, DataRegularSeason20242025!$E$3:$E$1315, $A4)</f>
        <v>16</v>
      </c>
      <c r="DH4">
        <f>SUMIFS(DataRegularSeason20242025!$AA$3:$AA$1315,DataRegularSeason20242025!$B$3:$B$1315, "&lt;=" &amp; DH$1, DataRegularSeason20242025!$D$3:$D$1315, $A4)+SUMIFS(DataRegularSeason20242025!$AB$3:$AB$1315,DataRegularSeason20242025!$B$3:$B$1315, "&lt;=" &amp; DH$1, DataRegularSeason20242025!$E$3:$E$1315, $A4)</f>
        <v>16</v>
      </c>
      <c r="DI4">
        <f>SUMIFS(DataRegularSeason20242025!$AA$3:$AA$1315,DataRegularSeason20242025!$B$3:$B$1315, "&lt;=" &amp; DI$1, DataRegularSeason20242025!$D$3:$D$1315, $A4)+SUMIFS(DataRegularSeason20242025!$AB$3:$AB$1315,DataRegularSeason20242025!$B$3:$B$1315, "&lt;=" &amp; DI$1, DataRegularSeason20242025!$E$3:$E$1315, $A4)</f>
        <v>16</v>
      </c>
      <c r="DJ4">
        <f>SUMIFS(DataRegularSeason20242025!$AA$3:$AA$1315,DataRegularSeason20242025!$B$3:$B$1315, "&lt;=" &amp; DJ$1, DataRegularSeason20242025!$D$3:$D$1315, $A4)+SUMIFS(DataRegularSeason20242025!$AB$3:$AB$1315,DataRegularSeason20242025!$B$3:$B$1315, "&lt;=" &amp; DJ$1, DataRegularSeason20242025!$E$3:$E$1315, $A4)</f>
        <v>16</v>
      </c>
      <c r="DK4">
        <f>SUMIFS(DataRegularSeason20242025!$AA$3:$AA$1315,DataRegularSeason20242025!$B$3:$B$1315, "&lt;=" &amp; DK$1, DataRegularSeason20242025!$D$3:$D$1315, $A4)+SUMIFS(DataRegularSeason20242025!$AB$3:$AB$1315,DataRegularSeason20242025!$B$3:$B$1315, "&lt;=" &amp; DK$1, DataRegularSeason20242025!$E$3:$E$1315, $A4)</f>
        <v>16</v>
      </c>
      <c r="DL4">
        <f>SUMIFS(DataRegularSeason20242025!$AA$3:$AA$1315,DataRegularSeason20242025!$B$3:$B$1315, "&lt;=" &amp; DL$1, DataRegularSeason20242025!$D$3:$D$1315, $A4)+SUMIFS(DataRegularSeason20242025!$AB$3:$AB$1315,DataRegularSeason20242025!$B$3:$B$1315, "&lt;=" &amp; DL$1, DataRegularSeason20242025!$E$3:$E$1315, $A4)</f>
        <v>16</v>
      </c>
      <c r="DM4">
        <f>SUMIFS(DataRegularSeason20242025!$AA$3:$AA$1315,DataRegularSeason20242025!$B$3:$B$1315, "&lt;=" &amp; DM$1, DataRegularSeason20242025!$D$3:$D$1315, $A4)+SUMIFS(DataRegularSeason20242025!$AB$3:$AB$1315,DataRegularSeason20242025!$B$3:$B$1315, "&lt;=" &amp; DM$1, DataRegularSeason20242025!$E$3:$E$1315, $A4)</f>
        <v>16</v>
      </c>
      <c r="DN4">
        <f>SUMIFS(DataRegularSeason20242025!$AA$3:$AA$1315,DataRegularSeason20242025!$B$3:$B$1315, "&lt;=" &amp; DN$1, DataRegularSeason20242025!$D$3:$D$1315, $A4)+SUMIFS(DataRegularSeason20242025!$AB$3:$AB$1315,DataRegularSeason20242025!$B$3:$B$1315, "&lt;=" &amp; DN$1, DataRegularSeason20242025!$E$3:$E$1315, $A4)</f>
        <v>16</v>
      </c>
      <c r="DO4">
        <f>SUMIFS(DataRegularSeason20242025!$AA$3:$AA$1315,DataRegularSeason20242025!$B$3:$B$1315, "&lt;=" &amp; DO$1, DataRegularSeason20242025!$D$3:$D$1315, $A4)+SUMIFS(DataRegularSeason20242025!$AB$3:$AB$1315,DataRegularSeason20242025!$B$3:$B$1315, "&lt;=" &amp; DO$1, DataRegularSeason20242025!$E$3:$E$1315, $A4)</f>
        <v>16</v>
      </c>
      <c r="DP4">
        <f>SUMIFS(DataRegularSeason20242025!$AA$3:$AA$1315,DataRegularSeason20242025!$B$3:$B$1315, "&lt;=" &amp; DP$1, DataRegularSeason20242025!$D$3:$D$1315, $A4)+SUMIFS(DataRegularSeason20242025!$AB$3:$AB$1315,DataRegularSeason20242025!$B$3:$B$1315, "&lt;=" &amp; DP$1, DataRegularSeason20242025!$E$3:$E$1315, $A4)</f>
        <v>16</v>
      </c>
      <c r="DQ4">
        <f>SUMIFS(DataRegularSeason20242025!$AA$3:$AA$1315,DataRegularSeason20242025!$B$3:$B$1315, "&lt;=" &amp; DQ$1, DataRegularSeason20242025!$D$3:$D$1315, $A4)+SUMIFS(DataRegularSeason20242025!$AB$3:$AB$1315,DataRegularSeason20242025!$B$3:$B$1315, "&lt;=" &amp; DQ$1, DataRegularSeason20242025!$E$3:$E$1315, $A4)</f>
        <v>16</v>
      </c>
      <c r="DR4">
        <f>SUMIFS(DataRegularSeason20242025!$AA$3:$AA$1315,DataRegularSeason20242025!$B$3:$B$1315, "&lt;=" &amp; DR$1, DataRegularSeason20242025!$D$3:$D$1315, $A4)+SUMIFS(DataRegularSeason20242025!$AB$3:$AB$1315,DataRegularSeason20242025!$B$3:$B$1315, "&lt;=" &amp; DR$1, DataRegularSeason20242025!$E$3:$E$1315, $A4)</f>
        <v>16</v>
      </c>
      <c r="DS4">
        <f>SUMIFS(DataRegularSeason20242025!$AA$3:$AA$1315,DataRegularSeason20242025!$B$3:$B$1315, "&lt;=" &amp; DS$1, DataRegularSeason20242025!$D$3:$D$1315, $A4)+SUMIFS(DataRegularSeason20242025!$AB$3:$AB$1315,DataRegularSeason20242025!$B$3:$B$1315, "&lt;=" &amp; DS$1, DataRegularSeason20242025!$E$3:$E$1315, $A4)</f>
        <v>16</v>
      </c>
      <c r="DT4">
        <f>SUMIFS(DataRegularSeason20242025!$AA$3:$AA$1315,DataRegularSeason20242025!$B$3:$B$1315, "&lt;=" &amp; DT$1, DataRegularSeason20242025!$D$3:$D$1315, $A4)+SUMIFS(DataRegularSeason20242025!$AB$3:$AB$1315,DataRegularSeason20242025!$B$3:$B$1315, "&lt;=" &amp; DT$1, DataRegularSeason20242025!$E$3:$E$1315, $A4)</f>
        <v>16</v>
      </c>
      <c r="DU4">
        <f>SUMIFS(DataRegularSeason20242025!$AA$3:$AA$1315,DataRegularSeason20242025!$B$3:$B$1315, "&lt;=" &amp; DU$1, DataRegularSeason20242025!$D$3:$D$1315, $A4)+SUMIFS(DataRegularSeason20242025!$AB$3:$AB$1315,DataRegularSeason20242025!$B$3:$B$1315, "&lt;=" &amp; DU$1, DataRegularSeason20242025!$E$3:$E$1315, $A4)</f>
        <v>16</v>
      </c>
      <c r="DV4">
        <f>SUMIFS(DataRegularSeason20242025!$AA$3:$AA$1315,DataRegularSeason20242025!$B$3:$B$1315, "&lt;=" &amp; DV$1, DataRegularSeason20242025!$D$3:$D$1315, $A4)+SUMIFS(DataRegularSeason20242025!$AB$3:$AB$1315,DataRegularSeason20242025!$B$3:$B$1315, "&lt;=" &amp; DV$1, DataRegularSeason20242025!$E$3:$E$1315, $A4)</f>
        <v>16</v>
      </c>
      <c r="DW4">
        <f>SUMIFS(DataRegularSeason20242025!$AA$3:$AA$1315,DataRegularSeason20242025!$B$3:$B$1315, "&lt;=" &amp; DW$1, DataRegularSeason20242025!$D$3:$D$1315, $A4)+SUMIFS(DataRegularSeason20242025!$AB$3:$AB$1315,DataRegularSeason20242025!$B$3:$B$1315, "&lt;=" &amp; DW$1, DataRegularSeason20242025!$E$3:$E$1315, $A4)</f>
        <v>16</v>
      </c>
      <c r="DX4">
        <f>SUMIFS(DataRegularSeason20242025!$AA$3:$AA$1315,DataRegularSeason20242025!$B$3:$B$1315, "&lt;=" &amp; DX$1, DataRegularSeason20242025!$D$3:$D$1315, $A4)+SUMIFS(DataRegularSeason20242025!$AB$3:$AB$1315,DataRegularSeason20242025!$B$3:$B$1315, "&lt;=" &amp; DX$1, DataRegularSeason20242025!$E$3:$E$1315, $A4)</f>
        <v>16</v>
      </c>
      <c r="DY4">
        <f>SUMIFS(DataRegularSeason20242025!$AA$3:$AA$1315,DataRegularSeason20242025!$B$3:$B$1315, "&lt;=" &amp; DY$1, DataRegularSeason20242025!$D$3:$D$1315, $A4)+SUMIFS(DataRegularSeason20242025!$AB$3:$AB$1315,DataRegularSeason20242025!$B$3:$B$1315, "&lt;=" &amp; DY$1, DataRegularSeason20242025!$E$3:$E$1315, $A4)</f>
        <v>16</v>
      </c>
      <c r="DZ4">
        <f>SUMIFS(DataRegularSeason20242025!$AA$3:$AA$1315,DataRegularSeason20242025!$B$3:$B$1315, "&lt;=" &amp; DZ$1, DataRegularSeason20242025!$D$3:$D$1315, $A4)+SUMIFS(DataRegularSeason20242025!$AB$3:$AB$1315,DataRegularSeason20242025!$B$3:$B$1315, "&lt;=" &amp; DZ$1, DataRegularSeason20242025!$E$3:$E$1315, $A4)</f>
        <v>16</v>
      </c>
      <c r="EA4">
        <f>SUMIFS(DataRegularSeason20242025!$AA$3:$AA$1315,DataRegularSeason20242025!$B$3:$B$1315, "&lt;=" &amp; EA$1, DataRegularSeason20242025!$D$3:$D$1315, $A4)+SUMIFS(DataRegularSeason20242025!$AB$3:$AB$1315,DataRegularSeason20242025!$B$3:$B$1315, "&lt;=" &amp; EA$1, DataRegularSeason20242025!$E$3:$E$1315, $A4)</f>
        <v>16</v>
      </c>
      <c r="EB4">
        <f>SUMIFS(DataRegularSeason20242025!$AA$3:$AA$1315,DataRegularSeason20242025!$B$3:$B$1315, "&lt;=" &amp; EB$1, DataRegularSeason20242025!$D$3:$D$1315, $A4)+SUMIFS(DataRegularSeason20242025!$AB$3:$AB$1315,DataRegularSeason20242025!$B$3:$B$1315, "&lt;=" &amp; EB$1, DataRegularSeason20242025!$E$3:$E$1315, $A4)</f>
        <v>16</v>
      </c>
      <c r="EC4">
        <f>SUMIFS(DataRegularSeason20242025!$AA$3:$AA$1315,DataRegularSeason20242025!$B$3:$B$1315, "&lt;=" &amp; EC$1, DataRegularSeason20242025!$D$3:$D$1315, $A4)+SUMIFS(DataRegularSeason20242025!$AB$3:$AB$1315,DataRegularSeason20242025!$B$3:$B$1315, "&lt;=" &amp; EC$1, DataRegularSeason20242025!$E$3:$E$1315, $A4)</f>
        <v>16</v>
      </c>
      <c r="ED4">
        <f>SUMIFS(DataRegularSeason20242025!$AA$3:$AA$1315,DataRegularSeason20242025!$B$3:$B$1315, "&lt;=" &amp; ED$1, DataRegularSeason20242025!$D$3:$D$1315, $A4)+SUMIFS(DataRegularSeason20242025!$AB$3:$AB$1315,DataRegularSeason20242025!$B$3:$B$1315, "&lt;=" &amp; ED$1, DataRegularSeason20242025!$E$3:$E$1315, $A4)</f>
        <v>16</v>
      </c>
      <c r="EE4">
        <f>SUMIFS(DataRegularSeason20242025!$AA$3:$AA$1315,DataRegularSeason20242025!$B$3:$B$1315, "&lt;=" &amp; EE$1, DataRegularSeason20242025!$D$3:$D$1315, $A4)+SUMIFS(DataRegularSeason20242025!$AB$3:$AB$1315,DataRegularSeason20242025!$B$3:$B$1315, "&lt;=" &amp; EE$1, DataRegularSeason20242025!$E$3:$E$1315, $A4)</f>
        <v>16</v>
      </c>
      <c r="EF4">
        <f>SUMIFS(DataRegularSeason20242025!$AA$3:$AA$1315,DataRegularSeason20242025!$B$3:$B$1315, "&lt;=" &amp; EF$1, DataRegularSeason20242025!$D$3:$D$1315, $A4)+SUMIFS(DataRegularSeason20242025!$AB$3:$AB$1315,DataRegularSeason20242025!$B$3:$B$1315, "&lt;=" &amp; EF$1, DataRegularSeason20242025!$E$3:$E$1315, $A4)</f>
        <v>16</v>
      </c>
      <c r="EG4">
        <f>SUMIFS(DataRegularSeason20242025!$AA$3:$AA$1315,DataRegularSeason20242025!$B$3:$B$1315, "&lt;=" &amp; EG$1, DataRegularSeason20242025!$D$3:$D$1315, $A4)+SUMIFS(DataRegularSeason20242025!$AB$3:$AB$1315,DataRegularSeason20242025!$B$3:$B$1315, "&lt;=" &amp; EG$1, DataRegularSeason20242025!$E$3:$E$1315, $A4)</f>
        <v>16</v>
      </c>
      <c r="EH4">
        <f>SUMIFS(DataRegularSeason20242025!$AA$3:$AA$1315,DataRegularSeason20242025!$B$3:$B$1315, "&lt;=" &amp; EH$1, DataRegularSeason20242025!$D$3:$D$1315, $A4)+SUMIFS(DataRegularSeason20242025!$AB$3:$AB$1315,DataRegularSeason20242025!$B$3:$B$1315, "&lt;=" &amp; EH$1, DataRegularSeason20242025!$E$3:$E$1315, $A4)</f>
        <v>16</v>
      </c>
      <c r="EI4">
        <f>SUMIFS(DataRegularSeason20242025!$AA$3:$AA$1315,DataRegularSeason20242025!$B$3:$B$1315, "&lt;=" &amp; EI$1, DataRegularSeason20242025!$D$3:$D$1315, $A4)+SUMIFS(DataRegularSeason20242025!$AB$3:$AB$1315,DataRegularSeason20242025!$B$3:$B$1315, "&lt;=" &amp; EI$1, DataRegularSeason20242025!$E$3:$E$1315, $A4)</f>
        <v>16</v>
      </c>
      <c r="EJ4">
        <f>SUMIFS(DataRegularSeason20242025!$AA$3:$AA$1315,DataRegularSeason20242025!$B$3:$B$1315, "&lt;=" &amp; EJ$1, DataRegularSeason20242025!$D$3:$D$1315, $A4)+SUMIFS(DataRegularSeason20242025!$AB$3:$AB$1315,DataRegularSeason20242025!$B$3:$B$1315, "&lt;=" &amp; EJ$1, DataRegularSeason20242025!$E$3:$E$1315, $A4)</f>
        <v>16</v>
      </c>
      <c r="EK4">
        <f>SUMIFS(DataRegularSeason20242025!$AA$3:$AA$1315,DataRegularSeason20242025!$B$3:$B$1315, "&lt;=" &amp; EK$1, DataRegularSeason20242025!$D$3:$D$1315, $A4)+SUMIFS(DataRegularSeason20242025!$AB$3:$AB$1315,DataRegularSeason20242025!$B$3:$B$1315, "&lt;=" &amp; EK$1, DataRegularSeason20242025!$E$3:$E$1315, $A4)</f>
        <v>16</v>
      </c>
      <c r="EL4">
        <f>SUMIFS(DataRegularSeason20242025!$AA$3:$AA$1315,DataRegularSeason20242025!$B$3:$B$1315, "&lt;=" &amp; EL$1, DataRegularSeason20242025!$D$3:$D$1315, $A4)+SUMIFS(DataRegularSeason20242025!$AB$3:$AB$1315,DataRegularSeason20242025!$B$3:$B$1315, "&lt;=" &amp; EL$1, DataRegularSeason20242025!$E$3:$E$1315, $A4)</f>
        <v>16</v>
      </c>
      <c r="EM4">
        <f>SUMIFS(DataRegularSeason20242025!$AA$3:$AA$1315,DataRegularSeason20242025!$B$3:$B$1315, "&lt;=" &amp; EM$1, DataRegularSeason20242025!$D$3:$D$1315, $A4)+SUMIFS(DataRegularSeason20242025!$AB$3:$AB$1315,DataRegularSeason20242025!$B$3:$B$1315, "&lt;=" &amp; EM$1, DataRegularSeason20242025!$E$3:$E$1315, $A4)</f>
        <v>16</v>
      </c>
      <c r="EN4">
        <f>SUMIFS(DataRegularSeason20242025!$AA$3:$AA$1315,DataRegularSeason20242025!$B$3:$B$1315, "&lt;=" &amp; EN$1, DataRegularSeason20242025!$D$3:$D$1315, $A4)+SUMIFS(DataRegularSeason20242025!$AB$3:$AB$1315,DataRegularSeason20242025!$B$3:$B$1315, "&lt;=" &amp; EN$1, DataRegularSeason20242025!$E$3:$E$1315, $A4)</f>
        <v>16</v>
      </c>
      <c r="EO4">
        <f>SUMIFS(DataRegularSeason20242025!$AA$3:$AA$1315,DataRegularSeason20242025!$B$3:$B$1315, "&lt;=" &amp; EO$1, DataRegularSeason20242025!$D$3:$D$1315, $A4)+SUMIFS(DataRegularSeason20242025!$AB$3:$AB$1315,DataRegularSeason20242025!$B$3:$B$1315, "&lt;=" &amp; EO$1, DataRegularSeason20242025!$E$3:$E$1315, $A4)</f>
        <v>16</v>
      </c>
      <c r="EP4">
        <f>SUMIFS(DataRegularSeason20242025!$AA$3:$AA$1315,DataRegularSeason20242025!$B$3:$B$1315, "&lt;=" &amp; EP$1, DataRegularSeason20242025!$D$3:$D$1315, $A4)+SUMIFS(DataRegularSeason20242025!$AB$3:$AB$1315,DataRegularSeason20242025!$B$3:$B$1315, "&lt;=" &amp; EP$1, DataRegularSeason20242025!$E$3:$E$1315, $A4)</f>
        <v>16</v>
      </c>
      <c r="EQ4">
        <f>SUMIFS(DataRegularSeason20242025!$AA$3:$AA$1315,DataRegularSeason20242025!$B$3:$B$1315, "&lt;=" &amp; EQ$1, DataRegularSeason20242025!$D$3:$D$1315, $A4)+SUMIFS(DataRegularSeason20242025!$AB$3:$AB$1315,DataRegularSeason20242025!$B$3:$B$1315, "&lt;=" &amp; EQ$1, DataRegularSeason20242025!$E$3:$E$1315, $A4)</f>
        <v>16</v>
      </c>
      <c r="ER4">
        <f>SUMIFS(DataRegularSeason20242025!$AA$3:$AA$1315,DataRegularSeason20242025!$B$3:$B$1315, "&lt;=" &amp; ER$1, DataRegularSeason20242025!$D$3:$D$1315, $A4)+SUMIFS(DataRegularSeason20242025!$AB$3:$AB$1315,DataRegularSeason20242025!$B$3:$B$1315, "&lt;=" &amp; ER$1, DataRegularSeason20242025!$E$3:$E$1315, $A4)</f>
        <v>16</v>
      </c>
      <c r="ES4">
        <f>SUMIFS(DataRegularSeason20242025!$AA$3:$AA$1315,DataRegularSeason20242025!$B$3:$B$1315, "&lt;=" &amp; ES$1, DataRegularSeason20242025!$D$3:$D$1315, $A4)+SUMIFS(DataRegularSeason20242025!$AB$3:$AB$1315,DataRegularSeason20242025!$B$3:$B$1315, "&lt;=" &amp; ES$1, DataRegularSeason20242025!$E$3:$E$1315, $A4)</f>
        <v>16</v>
      </c>
      <c r="ET4">
        <f>SUMIFS(DataRegularSeason20242025!$AA$3:$AA$1315,DataRegularSeason20242025!$B$3:$B$1315, "&lt;=" &amp; ET$1, DataRegularSeason20242025!$D$3:$D$1315, $A4)+SUMIFS(DataRegularSeason20242025!$AB$3:$AB$1315,DataRegularSeason20242025!$B$3:$B$1315, "&lt;=" &amp; ET$1, DataRegularSeason20242025!$E$3:$E$1315, $A4)</f>
        <v>16</v>
      </c>
      <c r="EU4">
        <f>SUMIFS(DataRegularSeason20242025!$AA$3:$AA$1315,DataRegularSeason20242025!$B$3:$B$1315, "&lt;=" &amp; EU$1, DataRegularSeason20242025!$D$3:$D$1315, $A4)+SUMIFS(DataRegularSeason20242025!$AB$3:$AB$1315,DataRegularSeason20242025!$B$3:$B$1315, "&lt;=" &amp; EU$1, DataRegularSeason20242025!$E$3:$E$1315, $A4)</f>
        <v>16</v>
      </c>
      <c r="EV4">
        <f>SUMIFS(DataRegularSeason20242025!$AA$3:$AA$1315,DataRegularSeason20242025!$B$3:$B$1315, "&lt;=" &amp; EV$1, DataRegularSeason20242025!$D$3:$D$1315, $A4)+SUMIFS(DataRegularSeason20242025!$AB$3:$AB$1315,DataRegularSeason20242025!$B$3:$B$1315, "&lt;=" &amp; EV$1, DataRegularSeason20242025!$E$3:$E$1315, $A4)</f>
        <v>16</v>
      </c>
      <c r="EW4">
        <f>SUMIFS(DataRegularSeason20242025!$AA$3:$AA$1315,DataRegularSeason20242025!$B$3:$B$1315, "&lt;=" &amp; EW$1, DataRegularSeason20242025!$D$3:$D$1315, $A4)+SUMIFS(DataRegularSeason20242025!$AB$3:$AB$1315,DataRegularSeason20242025!$B$3:$B$1315, "&lt;=" &amp; EW$1, DataRegularSeason20242025!$E$3:$E$1315, $A4)</f>
        <v>16</v>
      </c>
      <c r="EX4">
        <f>SUMIFS(DataRegularSeason20242025!$AA$3:$AA$1315,DataRegularSeason20242025!$B$3:$B$1315, "&lt;=" &amp; EX$1, DataRegularSeason20242025!$D$3:$D$1315, $A4)+SUMIFS(DataRegularSeason20242025!$AB$3:$AB$1315,DataRegularSeason20242025!$B$3:$B$1315, "&lt;=" &amp; EX$1, DataRegularSeason20242025!$E$3:$E$1315, $A4)</f>
        <v>16</v>
      </c>
      <c r="EY4">
        <f>SUMIFS(DataRegularSeason20242025!$AA$3:$AA$1315,DataRegularSeason20242025!$B$3:$B$1315, "&lt;=" &amp; EY$1, DataRegularSeason20242025!$D$3:$D$1315, $A4)+SUMIFS(DataRegularSeason20242025!$AB$3:$AB$1315,DataRegularSeason20242025!$B$3:$B$1315, "&lt;=" &amp; EY$1, DataRegularSeason20242025!$E$3:$E$1315, $A4)</f>
        <v>16</v>
      </c>
      <c r="EZ4">
        <f>SUMIFS(DataRegularSeason20242025!$AA$3:$AA$1315,DataRegularSeason20242025!$B$3:$B$1315, "&lt;=" &amp; EZ$1, DataRegularSeason20242025!$D$3:$D$1315, $A4)+SUMIFS(DataRegularSeason20242025!$AB$3:$AB$1315,DataRegularSeason20242025!$B$3:$B$1315, "&lt;=" &amp; EZ$1, DataRegularSeason20242025!$E$3:$E$1315, $A4)</f>
        <v>16</v>
      </c>
      <c r="FA4">
        <f>SUMIFS(DataRegularSeason20242025!$AA$3:$AA$1315,DataRegularSeason20242025!$B$3:$B$1315, "&lt;=" &amp; FA$1, DataRegularSeason20242025!$D$3:$D$1315, $A4)+SUMIFS(DataRegularSeason20242025!$AB$3:$AB$1315,DataRegularSeason20242025!$B$3:$B$1315, "&lt;=" &amp; FA$1, DataRegularSeason20242025!$E$3:$E$1315, $A4)</f>
        <v>16</v>
      </c>
      <c r="FB4">
        <f>SUMIFS(DataRegularSeason20242025!$AA$3:$AA$1315,DataRegularSeason20242025!$B$3:$B$1315, "&lt;=" &amp; FB$1, DataRegularSeason20242025!$D$3:$D$1315, $A4)+SUMIFS(DataRegularSeason20242025!$AB$3:$AB$1315,DataRegularSeason20242025!$B$3:$B$1315, "&lt;=" &amp; FB$1, DataRegularSeason20242025!$E$3:$E$1315, $A4)</f>
        <v>16</v>
      </c>
      <c r="FC4">
        <f>SUMIFS(DataRegularSeason20242025!$AA$3:$AA$1315,DataRegularSeason20242025!$B$3:$B$1315, "&lt;=" &amp; FC$1, DataRegularSeason20242025!$D$3:$D$1315, $A4)+SUMIFS(DataRegularSeason20242025!$AB$3:$AB$1315,DataRegularSeason20242025!$B$3:$B$1315, "&lt;=" &amp; FC$1, DataRegularSeason20242025!$E$3:$E$1315, $A4)</f>
        <v>16</v>
      </c>
      <c r="FD4">
        <f>SUMIFS(DataRegularSeason20242025!$AA$3:$AA$1315,DataRegularSeason20242025!$B$3:$B$1315, "&lt;=" &amp; FD$1, DataRegularSeason20242025!$D$3:$D$1315, $A4)+SUMIFS(DataRegularSeason20242025!$AB$3:$AB$1315,DataRegularSeason20242025!$B$3:$B$1315, "&lt;=" &amp; FD$1, DataRegularSeason20242025!$E$3:$E$1315, $A4)</f>
        <v>16</v>
      </c>
      <c r="FE4">
        <f>SUMIFS(DataRegularSeason20242025!$AA$3:$AA$1315,DataRegularSeason20242025!$B$3:$B$1315, "&lt;=" &amp; FE$1, DataRegularSeason20242025!$D$3:$D$1315, $A4)+SUMIFS(DataRegularSeason20242025!$AB$3:$AB$1315,DataRegularSeason20242025!$B$3:$B$1315, "&lt;=" &amp; FE$1, DataRegularSeason20242025!$E$3:$E$1315, $A4)</f>
        <v>16</v>
      </c>
      <c r="FF4">
        <f>SUMIFS(DataRegularSeason20242025!$AA$3:$AA$1315,DataRegularSeason20242025!$B$3:$B$1315, "&lt;=" &amp; FF$1, DataRegularSeason20242025!$D$3:$D$1315, $A4)+SUMIFS(DataRegularSeason20242025!$AB$3:$AB$1315,DataRegularSeason20242025!$B$3:$B$1315, "&lt;=" &amp; FF$1, DataRegularSeason20242025!$E$3:$E$1315, $A4)</f>
        <v>16</v>
      </c>
      <c r="FG4">
        <f>SUMIFS(DataRegularSeason20242025!$AA$3:$AA$1315,DataRegularSeason20242025!$B$3:$B$1315, "&lt;=" &amp; FG$1, DataRegularSeason20242025!$D$3:$D$1315, $A4)+SUMIFS(DataRegularSeason20242025!$AB$3:$AB$1315,DataRegularSeason20242025!$B$3:$B$1315, "&lt;=" &amp; FG$1, DataRegularSeason20242025!$E$3:$E$1315, $A4)</f>
        <v>16</v>
      </c>
      <c r="FH4">
        <f>SUMIFS(DataRegularSeason20242025!$AA$3:$AA$1315,DataRegularSeason20242025!$B$3:$B$1315, "&lt;=" &amp; FH$1, DataRegularSeason20242025!$D$3:$D$1315, $A4)+SUMIFS(DataRegularSeason20242025!$AB$3:$AB$1315,DataRegularSeason20242025!$B$3:$B$1315, "&lt;=" &amp; FH$1, DataRegularSeason20242025!$E$3:$E$1315, $A4)</f>
        <v>16</v>
      </c>
      <c r="FI4">
        <f>SUMIFS(DataRegularSeason20242025!$AA$3:$AA$1315,DataRegularSeason20242025!$B$3:$B$1315, "&lt;=" &amp; FI$1, DataRegularSeason20242025!$D$3:$D$1315, $A4)+SUMIFS(DataRegularSeason20242025!$AB$3:$AB$1315,DataRegularSeason20242025!$B$3:$B$1315, "&lt;=" &amp; FI$1, DataRegularSeason20242025!$E$3:$E$1315, $A4)</f>
        <v>16</v>
      </c>
      <c r="FJ4">
        <f>SUMIFS(DataRegularSeason20242025!$AA$3:$AA$1315,DataRegularSeason20242025!$B$3:$B$1315, "&lt;=" &amp; FJ$1, DataRegularSeason20242025!$D$3:$D$1315, $A4)+SUMIFS(DataRegularSeason20242025!$AB$3:$AB$1315,DataRegularSeason20242025!$B$3:$B$1315, "&lt;=" &amp; FJ$1, DataRegularSeason20242025!$E$3:$E$1315, $A4)</f>
        <v>16</v>
      </c>
      <c r="FK4">
        <f>SUMIFS(DataRegularSeason20242025!$AA$3:$AA$1315,DataRegularSeason20242025!$B$3:$B$1315, "&lt;=" &amp; FK$1, DataRegularSeason20242025!$D$3:$D$1315, $A4)+SUMIFS(DataRegularSeason20242025!$AB$3:$AB$1315,DataRegularSeason20242025!$B$3:$B$1315, "&lt;=" &amp; FK$1, DataRegularSeason20242025!$E$3:$E$1315, $A4)</f>
        <v>16</v>
      </c>
      <c r="FL4">
        <f>SUMIFS(DataRegularSeason20242025!$AA$3:$AA$1315,DataRegularSeason20242025!$B$3:$B$1315, "&lt;=" &amp; FL$1, DataRegularSeason20242025!$D$3:$D$1315, $A4)+SUMIFS(DataRegularSeason20242025!$AB$3:$AB$1315,DataRegularSeason20242025!$B$3:$B$1315, "&lt;=" &amp; FL$1, DataRegularSeason20242025!$E$3:$E$1315, $A4)</f>
        <v>16</v>
      </c>
      <c r="FM4">
        <f>SUMIFS(DataRegularSeason20242025!$AA$3:$AA$1315,DataRegularSeason20242025!$B$3:$B$1315, "&lt;=" &amp; FM$1, DataRegularSeason20242025!$D$3:$D$1315, $A4)+SUMIFS(DataRegularSeason20242025!$AB$3:$AB$1315,DataRegularSeason20242025!$B$3:$B$1315, "&lt;=" &amp; FM$1, DataRegularSeason20242025!$E$3:$E$1315, $A4)</f>
        <v>16</v>
      </c>
      <c r="FN4">
        <f>SUMIFS(DataRegularSeason20242025!$AA$3:$AA$1315,DataRegularSeason20242025!$B$3:$B$1315, "&lt;=" &amp; FN$1, DataRegularSeason20242025!$D$3:$D$1315, $A4)+SUMIFS(DataRegularSeason20242025!$AB$3:$AB$1315,DataRegularSeason20242025!$B$3:$B$1315, "&lt;=" &amp; FN$1, DataRegularSeason20242025!$E$3:$E$1315, $A4)</f>
        <v>16</v>
      </c>
      <c r="FO4">
        <f>SUMIFS(DataRegularSeason20242025!$AA$3:$AA$1315,DataRegularSeason20242025!$B$3:$B$1315, "&lt;=" &amp; FO$1, DataRegularSeason20242025!$D$3:$D$1315, $A4)+SUMIFS(DataRegularSeason20242025!$AB$3:$AB$1315,DataRegularSeason20242025!$B$3:$B$1315, "&lt;=" &amp; FO$1, DataRegularSeason20242025!$E$3:$E$1315, $A4)</f>
        <v>16</v>
      </c>
      <c r="FP4">
        <f>SUMIFS(DataRegularSeason20242025!$AA$3:$AA$1315,DataRegularSeason20242025!$B$3:$B$1315, "&lt;=" &amp; FP$1, DataRegularSeason20242025!$D$3:$D$1315, $A4)+SUMIFS(DataRegularSeason20242025!$AB$3:$AB$1315,DataRegularSeason20242025!$B$3:$B$1315, "&lt;=" &amp; FP$1, DataRegularSeason20242025!$E$3:$E$1315, $A4)</f>
        <v>16</v>
      </c>
      <c r="FQ4">
        <f>SUMIFS(DataRegularSeason20242025!$AA$3:$AA$1315,DataRegularSeason20242025!$B$3:$B$1315, "&lt;=" &amp; FQ$1, DataRegularSeason20242025!$D$3:$D$1315, $A4)+SUMIFS(DataRegularSeason20242025!$AB$3:$AB$1315,DataRegularSeason20242025!$B$3:$B$1315, "&lt;=" &amp; FQ$1, DataRegularSeason20242025!$E$3:$E$1315, $A4)</f>
        <v>16</v>
      </c>
      <c r="FR4">
        <f>SUMIFS(DataRegularSeason20242025!$AA$3:$AA$1315,DataRegularSeason20242025!$B$3:$B$1315, "&lt;=" &amp; FR$1, DataRegularSeason20242025!$D$3:$D$1315, $A4)+SUMIFS(DataRegularSeason20242025!$AB$3:$AB$1315,DataRegularSeason20242025!$B$3:$B$1315, "&lt;=" &amp; FR$1, DataRegularSeason20242025!$E$3:$E$1315, $A4)</f>
        <v>16</v>
      </c>
      <c r="FS4">
        <f>SUMIFS(DataRegularSeason20242025!$AA$3:$AA$1315,DataRegularSeason20242025!$B$3:$B$1315, "&lt;=" &amp; FS$1, DataRegularSeason20242025!$D$3:$D$1315, $A4)+SUMIFS(DataRegularSeason20242025!$AB$3:$AB$1315,DataRegularSeason20242025!$B$3:$B$1315, "&lt;=" &amp; FS$1, DataRegularSeason20242025!$E$3:$E$1315, $A4)</f>
        <v>16</v>
      </c>
      <c r="FT4">
        <f>SUMIFS(DataRegularSeason20242025!$AA$3:$AA$1315,DataRegularSeason20242025!$B$3:$B$1315, "&lt;=" &amp; FT$1, DataRegularSeason20242025!$D$3:$D$1315, $A4)+SUMIFS(DataRegularSeason20242025!$AB$3:$AB$1315,DataRegularSeason20242025!$B$3:$B$1315, "&lt;=" &amp; FT$1, DataRegularSeason20242025!$E$3:$E$1315, $A4)</f>
        <v>16</v>
      </c>
      <c r="FU4">
        <f>SUMIFS(DataRegularSeason20242025!$AA$3:$AA$1315,DataRegularSeason20242025!$B$3:$B$1315, "&lt;=" &amp; FU$1, DataRegularSeason20242025!$D$3:$D$1315, $A4)+SUMIFS(DataRegularSeason20242025!$AB$3:$AB$1315,DataRegularSeason20242025!$B$3:$B$1315, "&lt;=" &amp; FU$1, DataRegularSeason20242025!$E$3:$E$1315, $A4)</f>
        <v>16</v>
      </c>
      <c r="FV4">
        <f>SUMIFS(DataRegularSeason20242025!$AA$3:$AA$1315,DataRegularSeason20242025!$B$3:$B$1315, "&lt;=" &amp; FV$1, DataRegularSeason20242025!$D$3:$D$1315, $A4)+SUMIFS(DataRegularSeason20242025!$AB$3:$AB$1315,DataRegularSeason20242025!$B$3:$B$1315, "&lt;=" &amp; FV$1, DataRegularSeason20242025!$E$3:$E$1315, $A4)</f>
        <v>16</v>
      </c>
      <c r="FW4">
        <f>SUMIFS(DataRegularSeason20242025!$AA$3:$AA$1315,DataRegularSeason20242025!$B$3:$B$1315, "&lt;=" &amp; FW$1, DataRegularSeason20242025!$D$3:$D$1315, $A4)+SUMIFS(DataRegularSeason20242025!$AB$3:$AB$1315,DataRegularSeason20242025!$B$3:$B$1315, "&lt;=" &amp; FW$1, DataRegularSeason20242025!$E$3:$E$1315, $A4)</f>
        <v>16</v>
      </c>
      <c r="FX4">
        <f>SUMIFS(DataRegularSeason20242025!$AA$3:$AA$1315,DataRegularSeason20242025!$B$3:$B$1315, "&lt;=" &amp; FX$1, DataRegularSeason20242025!$D$3:$D$1315, $A4)+SUMIFS(DataRegularSeason20242025!$AB$3:$AB$1315,DataRegularSeason20242025!$B$3:$B$1315, "&lt;=" &amp; FX$1, DataRegularSeason20242025!$E$3:$E$1315, $A4)</f>
        <v>16</v>
      </c>
      <c r="FY4">
        <f>SUMIFS(DataRegularSeason20242025!$AA$3:$AA$1315,DataRegularSeason20242025!$B$3:$B$1315, "&lt;=" &amp; FY$1, DataRegularSeason20242025!$D$3:$D$1315, $A4)+SUMIFS(DataRegularSeason20242025!$AB$3:$AB$1315,DataRegularSeason20242025!$B$3:$B$1315, "&lt;=" &amp; FY$1, DataRegularSeason20242025!$E$3:$E$1315, $A4)</f>
        <v>16</v>
      </c>
      <c r="FZ4">
        <f>SUMIFS(DataRegularSeason20242025!$AA$3:$AA$1315,DataRegularSeason20242025!$B$3:$B$1315, "&lt;=" &amp; FZ$1, DataRegularSeason20242025!$D$3:$D$1315, $A4)+SUMIFS(DataRegularSeason20242025!$AB$3:$AB$1315,DataRegularSeason20242025!$B$3:$B$1315, "&lt;=" &amp; FZ$1, DataRegularSeason20242025!$E$3:$E$1315, $A4)</f>
        <v>16</v>
      </c>
      <c r="GA4">
        <f>SUMIFS(DataRegularSeason20242025!$AA$3:$AA$1315,DataRegularSeason20242025!$B$3:$B$1315, "&lt;=" &amp; GA$1, DataRegularSeason20242025!$D$3:$D$1315, $A4)+SUMIFS(DataRegularSeason20242025!$AB$3:$AB$1315,DataRegularSeason20242025!$B$3:$B$1315, "&lt;=" &amp; GA$1, DataRegularSeason20242025!$E$3:$E$1315, $A4)</f>
        <v>16</v>
      </c>
      <c r="GB4">
        <f>SUMIFS(DataRegularSeason20242025!$AA$3:$AA$1315,DataRegularSeason20242025!$B$3:$B$1315, "&lt;=" &amp; GB$1, DataRegularSeason20242025!$D$3:$D$1315, $A4)+SUMIFS(DataRegularSeason20242025!$AB$3:$AB$1315,DataRegularSeason20242025!$B$3:$B$1315, "&lt;=" &amp; GB$1, DataRegularSeason20242025!$E$3:$E$1315, $A4)</f>
        <v>16</v>
      </c>
      <c r="GC4">
        <f>SUMIFS(DataRegularSeason20242025!$AA$3:$AA$1315,DataRegularSeason20242025!$B$3:$B$1315, "&lt;=" &amp; GC$1, DataRegularSeason20242025!$D$3:$D$1315, $A4)+SUMIFS(DataRegularSeason20242025!$AB$3:$AB$1315,DataRegularSeason20242025!$B$3:$B$1315, "&lt;=" &amp; GC$1, DataRegularSeason20242025!$E$3:$E$1315, $A4)</f>
        <v>16</v>
      </c>
      <c r="GD4">
        <f>SUMIFS(DataRegularSeason20242025!$AA$3:$AA$1315,DataRegularSeason20242025!$B$3:$B$1315, "&lt;=" &amp; GD$1, DataRegularSeason20242025!$D$3:$D$1315, $A4)+SUMIFS(DataRegularSeason20242025!$AB$3:$AB$1315,DataRegularSeason20242025!$B$3:$B$1315, "&lt;=" &amp; GD$1, DataRegularSeason20242025!$E$3:$E$1315, $A4)</f>
        <v>16</v>
      </c>
      <c r="GE4">
        <f>SUMIFS(DataRegularSeason20242025!$AA$3:$AA$1315,DataRegularSeason20242025!$B$3:$B$1315, "&lt;=" &amp; GE$1, DataRegularSeason20242025!$D$3:$D$1315, $A4)+SUMIFS(DataRegularSeason20242025!$AB$3:$AB$1315,DataRegularSeason20242025!$B$3:$B$1315, "&lt;=" &amp; GE$1, DataRegularSeason20242025!$E$3:$E$1315, $A4)</f>
        <v>16</v>
      </c>
      <c r="GF4">
        <f>SUMIFS(DataRegularSeason20242025!$AA$3:$AA$1315,DataRegularSeason20242025!$B$3:$B$1315, "&lt;=" &amp; GF$1, DataRegularSeason20242025!$D$3:$D$1315, $A4)+SUMIFS(DataRegularSeason20242025!$AB$3:$AB$1315,DataRegularSeason20242025!$B$3:$B$1315, "&lt;=" &amp; GF$1, DataRegularSeason20242025!$E$3:$E$1315, $A4)</f>
        <v>16</v>
      </c>
      <c r="GG4">
        <f>SUMIFS(DataRegularSeason20242025!$AA$3:$AA$1315,DataRegularSeason20242025!$B$3:$B$1315, "&lt;=" &amp; GG$1, DataRegularSeason20242025!$D$3:$D$1315, $A4)+SUMIFS(DataRegularSeason20242025!$AB$3:$AB$1315,DataRegularSeason20242025!$B$3:$B$1315, "&lt;=" &amp; GG$1, DataRegularSeason20242025!$E$3:$E$1315, $A4)</f>
        <v>16</v>
      </c>
      <c r="GH4">
        <f>SUMIFS(DataRegularSeason20242025!$AA$3:$AA$1315,DataRegularSeason20242025!$B$3:$B$1315, "&lt;=" &amp; GH$1, DataRegularSeason20242025!$D$3:$D$1315, $A4)+SUMIFS(DataRegularSeason20242025!$AB$3:$AB$1315,DataRegularSeason20242025!$B$3:$B$1315, "&lt;=" &amp; GH$1, DataRegularSeason20242025!$E$3:$E$1315, $A4)</f>
        <v>16</v>
      </c>
      <c r="GI4">
        <f>SUMIFS(DataRegularSeason20242025!$AA$3:$AA$1315,DataRegularSeason20242025!$B$3:$B$1315, "&lt;=" &amp; GI$1, DataRegularSeason20242025!$D$3:$D$1315, $A4)+SUMIFS(DataRegularSeason20242025!$AB$3:$AB$1315,DataRegularSeason20242025!$B$3:$B$1315, "&lt;=" &amp; GI$1, DataRegularSeason20242025!$E$3:$E$1315, $A4)</f>
        <v>16</v>
      </c>
      <c r="GJ4">
        <f>SUMIFS(DataRegularSeason20242025!$AA$3:$AA$1315,DataRegularSeason20242025!$B$3:$B$1315, "&lt;=" &amp; GJ$1, DataRegularSeason20242025!$D$3:$D$1315, $A4)+SUMIFS(DataRegularSeason20242025!$AB$3:$AB$1315,DataRegularSeason20242025!$B$3:$B$1315, "&lt;=" &amp; GJ$1, DataRegularSeason20242025!$E$3:$E$1315, $A4)</f>
        <v>16</v>
      </c>
      <c r="GK4">
        <f>SUMIFS(DataRegularSeason20242025!$AA$3:$AA$1315,DataRegularSeason20242025!$B$3:$B$1315, "&lt;=" &amp; GK$1, DataRegularSeason20242025!$D$3:$D$1315, $A4)+SUMIFS(DataRegularSeason20242025!$AB$3:$AB$1315,DataRegularSeason20242025!$B$3:$B$1315, "&lt;=" &amp; GK$1, DataRegularSeason20242025!$E$3:$E$1315, $A4)</f>
        <v>16</v>
      </c>
      <c r="GL4">
        <f>SUMIFS(DataRegularSeason20242025!$AA$3:$AA$1315,DataRegularSeason20242025!$B$3:$B$1315, "&lt;=" &amp; GL$1, DataRegularSeason20242025!$D$3:$D$1315, $A4)+SUMIFS(DataRegularSeason20242025!$AB$3:$AB$1315,DataRegularSeason20242025!$B$3:$B$1315, "&lt;=" &amp; GL$1, DataRegularSeason20242025!$E$3:$E$1315, $A4)</f>
        <v>16</v>
      </c>
      <c r="GM4">
        <f>SUMIFS(DataRegularSeason20242025!$AA$3:$AA$1315,DataRegularSeason20242025!$B$3:$B$1315, "&lt;=" &amp; GM$1, DataRegularSeason20242025!$D$3:$D$1315, $A4)+SUMIFS(DataRegularSeason20242025!$AB$3:$AB$1315,DataRegularSeason20242025!$B$3:$B$1315, "&lt;=" &amp; GM$1, DataRegularSeason20242025!$E$3:$E$1315, $A4)</f>
        <v>16</v>
      </c>
      <c r="GN4">
        <f>SUMIFS(DataRegularSeason20242025!$AA$3:$AA$1315,DataRegularSeason20242025!$B$3:$B$1315, "&lt;=" &amp; GN$1, DataRegularSeason20242025!$D$3:$D$1315, $A4)+SUMIFS(DataRegularSeason20242025!$AB$3:$AB$1315,DataRegularSeason20242025!$B$3:$B$1315, "&lt;=" &amp; GN$1, DataRegularSeason20242025!$E$3:$E$1315, $A4)</f>
        <v>16</v>
      </c>
      <c r="GO4">
        <f>SUMIFS(DataRegularSeason20242025!$AA$3:$AA$1315,DataRegularSeason20242025!$B$3:$B$1315, "&lt;=" &amp; GO$1, DataRegularSeason20242025!$D$3:$D$1315, $A4)+SUMIFS(DataRegularSeason20242025!$AB$3:$AB$1315,DataRegularSeason20242025!$B$3:$B$1315, "&lt;=" &amp; GO$1, DataRegularSeason20242025!$E$3:$E$1315, $A4)</f>
        <v>16</v>
      </c>
      <c r="GP4">
        <f>SUMIFS(DataRegularSeason20242025!$AA$3:$AA$1315,DataRegularSeason20242025!$B$3:$B$1315, "&lt;=" &amp; GP$1, DataRegularSeason20242025!$D$3:$D$1315, $A4)+SUMIFS(DataRegularSeason20242025!$AB$3:$AB$1315,DataRegularSeason20242025!$B$3:$B$1315, "&lt;=" &amp; GP$1, DataRegularSeason20242025!$E$3:$E$1315, $A4)</f>
        <v>16</v>
      </c>
      <c r="GQ4">
        <f>SUMIFS(DataRegularSeason20242025!$AA$3:$AA$1315,DataRegularSeason20242025!$B$3:$B$1315, "&lt;=" &amp; GQ$1, DataRegularSeason20242025!$D$3:$D$1315, $A4)+SUMIFS(DataRegularSeason20242025!$AB$3:$AB$1315,DataRegularSeason20242025!$B$3:$B$1315, "&lt;=" &amp; GQ$1, DataRegularSeason20242025!$E$3:$E$1315, $A4)</f>
        <v>16</v>
      </c>
      <c r="GR4">
        <f>SUMIFS(DataRegularSeason20242025!$AA$3:$AA$1315,DataRegularSeason20242025!$B$3:$B$1315, "&lt;=" &amp; GR$1, DataRegularSeason20242025!$D$3:$D$1315, $A4)+SUMIFS(DataRegularSeason20242025!$AB$3:$AB$1315,DataRegularSeason20242025!$B$3:$B$1315, "&lt;=" &amp; GR$1, DataRegularSeason20242025!$E$3:$E$1315, $A4)</f>
        <v>16</v>
      </c>
      <c r="GS4">
        <f>SUMIFS(DataRegularSeason20242025!$AA$3:$AA$1315,DataRegularSeason20242025!$B$3:$B$1315, "&lt;=" &amp; GS$1, DataRegularSeason20242025!$D$3:$D$1315, $A4)+SUMIFS(DataRegularSeason20242025!$AB$3:$AB$1315,DataRegularSeason20242025!$B$3:$B$1315, "&lt;=" &amp; GS$1, DataRegularSeason20242025!$E$3:$E$1315, $A4)</f>
        <v>16</v>
      </c>
      <c r="GT4">
        <f>SUMIFS(DataRegularSeason20242025!$AA$3:$AA$1315,DataRegularSeason20242025!$B$3:$B$1315, "&lt;=" &amp; GT$1, DataRegularSeason20242025!$D$3:$D$1315, $A4)+SUMIFS(DataRegularSeason20242025!$AB$3:$AB$1315,DataRegularSeason20242025!$B$3:$B$1315, "&lt;=" &amp; GT$1, DataRegularSeason20242025!$E$3:$E$1315, $A4)</f>
        <v>16</v>
      </c>
      <c r="GU4">
        <f>SUMIFS(DataRegularSeason20242025!$AA$3:$AA$1315,DataRegularSeason20242025!$B$3:$B$1315, "&lt;=" &amp; GU$1, DataRegularSeason20242025!$D$3:$D$1315, $A4)+SUMIFS(DataRegularSeason20242025!$AB$3:$AB$1315,DataRegularSeason20242025!$B$3:$B$1315, "&lt;=" &amp; GU$1, DataRegularSeason20242025!$E$3:$E$1315, $A4)</f>
        <v>16</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15</v>
      </c>
      <c r="AU5">
        <f>SUMIFS(DataRegularSeason20242025!$AA$3:$AA$1315,DataRegularSeason20242025!$B$3:$B$1315, "&lt;=" &amp; AU$1, DataRegularSeason20242025!$D$3:$D$1315, $A5)+SUMIFS(DataRegularSeason20242025!$AB$3:$AB$1315,DataRegularSeason20242025!$B$3:$B$1315, "&lt;=" &amp; AU$1, DataRegularSeason20242025!$E$3:$E$1315, $A5)</f>
        <v>15</v>
      </c>
      <c r="AV5">
        <f>SUMIFS(DataRegularSeason20242025!$AA$3:$AA$1315,DataRegularSeason20242025!$B$3:$B$1315, "&lt;=" &amp; AV$1, DataRegularSeason20242025!$D$3:$D$1315, $A5)+SUMIFS(DataRegularSeason20242025!$AB$3:$AB$1315,DataRegularSeason20242025!$B$3:$B$1315, "&lt;=" &amp; AV$1, DataRegularSeason20242025!$E$3:$E$1315, $A5)</f>
        <v>15</v>
      </c>
      <c r="AW5">
        <f>SUMIFS(DataRegularSeason20242025!$AA$3:$AA$1315,DataRegularSeason20242025!$B$3:$B$1315, "&lt;=" &amp; AW$1, DataRegularSeason20242025!$D$3:$D$1315, $A5)+SUMIFS(DataRegularSeason20242025!$AB$3:$AB$1315,DataRegularSeason20242025!$B$3:$B$1315, "&lt;=" &amp; AW$1, DataRegularSeason20242025!$E$3:$E$1315, $A5)</f>
        <v>15</v>
      </c>
      <c r="AX5">
        <f>SUMIFS(DataRegularSeason20242025!$AA$3:$AA$1315,DataRegularSeason20242025!$B$3:$B$1315, "&lt;=" &amp; AX$1, DataRegularSeason20242025!$D$3:$D$1315, $A5)+SUMIFS(DataRegularSeason20242025!$AB$3:$AB$1315,DataRegularSeason20242025!$B$3:$B$1315, "&lt;=" &amp; AX$1, DataRegularSeason20242025!$E$3:$E$1315, $A5)</f>
        <v>15</v>
      </c>
      <c r="AY5">
        <f>SUMIFS(DataRegularSeason20242025!$AA$3:$AA$1315,DataRegularSeason20242025!$B$3:$B$1315, "&lt;=" &amp; AY$1, DataRegularSeason20242025!$D$3:$D$1315, $A5)+SUMIFS(DataRegularSeason20242025!$AB$3:$AB$1315,DataRegularSeason20242025!$B$3:$B$1315, "&lt;=" &amp; AY$1, DataRegularSeason20242025!$E$3:$E$1315, $A5)</f>
        <v>15</v>
      </c>
      <c r="AZ5">
        <f>SUMIFS(DataRegularSeason20242025!$AA$3:$AA$1315,DataRegularSeason20242025!$B$3:$B$1315, "&lt;=" &amp; AZ$1, DataRegularSeason20242025!$D$3:$D$1315, $A5)+SUMIFS(DataRegularSeason20242025!$AB$3:$AB$1315,DataRegularSeason20242025!$B$3:$B$1315, "&lt;=" &amp; AZ$1, DataRegularSeason20242025!$E$3:$E$1315, $A5)</f>
        <v>15</v>
      </c>
      <c r="BA5">
        <f>SUMIFS(DataRegularSeason20242025!$AA$3:$AA$1315,DataRegularSeason20242025!$B$3:$B$1315, "&lt;=" &amp; BA$1, DataRegularSeason20242025!$D$3:$D$1315, $A5)+SUMIFS(DataRegularSeason20242025!$AB$3:$AB$1315,DataRegularSeason20242025!$B$3:$B$1315, "&lt;=" &amp; BA$1, DataRegularSeason20242025!$E$3:$E$1315, $A5)</f>
        <v>15</v>
      </c>
      <c r="BB5">
        <f>SUMIFS(DataRegularSeason20242025!$AA$3:$AA$1315,DataRegularSeason20242025!$B$3:$B$1315, "&lt;=" &amp; BB$1, DataRegularSeason20242025!$D$3:$D$1315, $A5)+SUMIFS(DataRegularSeason20242025!$AB$3:$AB$1315,DataRegularSeason20242025!$B$3:$B$1315, "&lt;=" &amp; BB$1, DataRegularSeason20242025!$E$3:$E$1315, $A5)</f>
        <v>15</v>
      </c>
      <c r="BC5">
        <f>SUMIFS(DataRegularSeason20242025!$AA$3:$AA$1315,DataRegularSeason20242025!$B$3:$B$1315, "&lt;=" &amp; BC$1, DataRegularSeason20242025!$D$3:$D$1315, $A5)+SUMIFS(DataRegularSeason20242025!$AB$3:$AB$1315,DataRegularSeason20242025!$B$3:$B$1315, "&lt;=" &amp; BC$1, DataRegularSeason20242025!$E$3:$E$1315, $A5)</f>
        <v>15</v>
      </c>
      <c r="BD5">
        <f>SUMIFS(DataRegularSeason20242025!$AA$3:$AA$1315,DataRegularSeason20242025!$B$3:$B$1315, "&lt;=" &amp; BD$1, DataRegularSeason20242025!$D$3:$D$1315, $A5)+SUMIFS(DataRegularSeason20242025!$AB$3:$AB$1315,DataRegularSeason20242025!$B$3:$B$1315, "&lt;=" &amp; BD$1, DataRegularSeason20242025!$E$3:$E$1315, $A5)</f>
        <v>15</v>
      </c>
      <c r="BE5">
        <f>SUMIFS(DataRegularSeason20242025!$AA$3:$AA$1315,DataRegularSeason20242025!$B$3:$B$1315, "&lt;=" &amp; BE$1, DataRegularSeason20242025!$D$3:$D$1315, $A5)+SUMIFS(DataRegularSeason20242025!$AB$3:$AB$1315,DataRegularSeason20242025!$B$3:$B$1315, "&lt;=" &amp; BE$1, DataRegularSeason20242025!$E$3:$E$1315, $A5)</f>
        <v>15</v>
      </c>
      <c r="BF5">
        <f>SUMIFS(DataRegularSeason20242025!$AA$3:$AA$1315,DataRegularSeason20242025!$B$3:$B$1315, "&lt;=" &amp; BF$1, DataRegularSeason20242025!$D$3:$D$1315, $A5)+SUMIFS(DataRegularSeason20242025!$AB$3:$AB$1315,DataRegularSeason20242025!$B$3:$B$1315, "&lt;=" &amp; BF$1, DataRegularSeason20242025!$E$3:$E$1315, $A5)</f>
        <v>15</v>
      </c>
      <c r="BG5">
        <f>SUMIFS(DataRegularSeason20242025!$AA$3:$AA$1315,DataRegularSeason20242025!$B$3:$B$1315, "&lt;=" &amp; BG$1, DataRegularSeason20242025!$D$3:$D$1315, $A5)+SUMIFS(DataRegularSeason20242025!$AB$3:$AB$1315,DataRegularSeason20242025!$B$3:$B$1315, "&lt;=" &amp; BG$1, DataRegularSeason20242025!$E$3:$E$1315, $A5)</f>
        <v>15</v>
      </c>
      <c r="BH5">
        <f>SUMIFS(DataRegularSeason20242025!$AA$3:$AA$1315,DataRegularSeason20242025!$B$3:$B$1315, "&lt;=" &amp; BH$1, DataRegularSeason20242025!$D$3:$D$1315, $A5)+SUMIFS(DataRegularSeason20242025!$AB$3:$AB$1315,DataRegularSeason20242025!$B$3:$B$1315, "&lt;=" &amp; BH$1, DataRegularSeason20242025!$E$3:$E$1315, $A5)</f>
        <v>15</v>
      </c>
      <c r="BI5">
        <f>SUMIFS(DataRegularSeason20242025!$AA$3:$AA$1315,DataRegularSeason20242025!$B$3:$B$1315, "&lt;=" &amp; BI$1, DataRegularSeason20242025!$D$3:$D$1315, $A5)+SUMIFS(DataRegularSeason20242025!$AB$3:$AB$1315,DataRegularSeason20242025!$B$3:$B$1315, "&lt;=" &amp; BI$1, DataRegularSeason20242025!$E$3:$E$1315, $A5)</f>
        <v>15</v>
      </c>
      <c r="BJ5">
        <f>SUMIFS(DataRegularSeason20242025!$AA$3:$AA$1315,DataRegularSeason20242025!$B$3:$B$1315, "&lt;=" &amp; BJ$1, DataRegularSeason20242025!$D$3:$D$1315, $A5)+SUMIFS(DataRegularSeason20242025!$AB$3:$AB$1315,DataRegularSeason20242025!$B$3:$B$1315, "&lt;=" &amp; BJ$1, DataRegularSeason20242025!$E$3:$E$1315, $A5)</f>
        <v>15</v>
      </c>
      <c r="BK5">
        <f>SUMIFS(DataRegularSeason20242025!$AA$3:$AA$1315,DataRegularSeason20242025!$B$3:$B$1315, "&lt;=" &amp; BK$1, DataRegularSeason20242025!$D$3:$D$1315, $A5)+SUMIFS(DataRegularSeason20242025!$AB$3:$AB$1315,DataRegularSeason20242025!$B$3:$B$1315, "&lt;=" &amp; BK$1, DataRegularSeason20242025!$E$3:$E$1315, $A5)</f>
        <v>15</v>
      </c>
      <c r="BL5">
        <f>SUMIFS(DataRegularSeason20242025!$AA$3:$AA$1315,DataRegularSeason20242025!$B$3:$B$1315, "&lt;=" &amp; BL$1, DataRegularSeason20242025!$D$3:$D$1315, $A5)+SUMIFS(DataRegularSeason20242025!$AB$3:$AB$1315,DataRegularSeason20242025!$B$3:$B$1315, "&lt;=" &amp; BL$1, DataRegularSeason20242025!$E$3:$E$1315, $A5)</f>
        <v>15</v>
      </c>
      <c r="BM5">
        <f>SUMIFS(DataRegularSeason20242025!$AA$3:$AA$1315,DataRegularSeason20242025!$B$3:$B$1315, "&lt;=" &amp; BM$1, DataRegularSeason20242025!$D$3:$D$1315, $A5)+SUMIFS(DataRegularSeason20242025!$AB$3:$AB$1315,DataRegularSeason20242025!$B$3:$B$1315, "&lt;=" &amp; BM$1, DataRegularSeason20242025!$E$3:$E$1315, $A5)</f>
        <v>15</v>
      </c>
      <c r="BN5">
        <f>SUMIFS(DataRegularSeason20242025!$AA$3:$AA$1315,DataRegularSeason20242025!$B$3:$B$1315, "&lt;=" &amp; BN$1, DataRegularSeason20242025!$D$3:$D$1315, $A5)+SUMIFS(DataRegularSeason20242025!$AB$3:$AB$1315,DataRegularSeason20242025!$B$3:$B$1315, "&lt;=" &amp; BN$1, DataRegularSeason20242025!$E$3:$E$1315, $A5)</f>
        <v>15</v>
      </c>
      <c r="BO5">
        <f>SUMIFS(DataRegularSeason20242025!$AA$3:$AA$1315,DataRegularSeason20242025!$B$3:$B$1315, "&lt;=" &amp; BO$1, DataRegularSeason20242025!$D$3:$D$1315, $A5)+SUMIFS(DataRegularSeason20242025!$AB$3:$AB$1315,DataRegularSeason20242025!$B$3:$B$1315, "&lt;=" &amp; BO$1, DataRegularSeason20242025!$E$3:$E$1315, $A5)</f>
        <v>15</v>
      </c>
      <c r="BP5">
        <f>SUMIFS(DataRegularSeason20242025!$AA$3:$AA$1315,DataRegularSeason20242025!$B$3:$B$1315, "&lt;=" &amp; BP$1, DataRegularSeason20242025!$D$3:$D$1315, $A5)+SUMIFS(DataRegularSeason20242025!$AB$3:$AB$1315,DataRegularSeason20242025!$B$3:$B$1315, "&lt;=" &amp; BP$1, DataRegularSeason20242025!$E$3:$E$1315, $A5)</f>
        <v>15</v>
      </c>
      <c r="BQ5">
        <f>SUMIFS(DataRegularSeason20242025!$AA$3:$AA$1315,DataRegularSeason20242025!$B$3:$B$1315, "&lt;=" &amp; BQ$1, DataRegularSeason20242025!$D$3:$D$1315, $A5)+SUMIFS(DataRegularSeason20242025!$AB$3:$AB$1315,DataRegularSeason20242025!$B$3:$B$1315, "&lt;=" &amp; BQ$1, DataRegularSeason20242025!$E$3:$E$1315, $A5)</f>
        <v>15</v>
      </c>
      <c r="BR5">
        <f>SUMIFS(DataRegularSeason20242025!$AA$3:$AA$1315,DataRegularSeason20242025!$B$3:$B$1315, "&lt;=" &amp; BR$1, DataRegularSeason20242025!$D$3:$D$1315, $A5)+SUMIFS(DataRegularSeason20242025!$AB$3:$AB$1315,DataRegularSeason20242025!$B$3:$B$1315, "&lt;=" &amp; BR$1, DataRegularSeason20242025!$E$3:$E$1315, $A5)</f>
        <v>15</v>
      </c>
      <c r="BS5">
        <f>SUMIFS(DataRegularSeason20242025!$AA$3:$AA$1315,DataRegularSeason20242025!$B$3:$B$1315, "&lt;=" &amp; BS$1, DataRegularSeason20242025!$D$3:$D$1315, $A5)+SUMIFS(DataRegularSeason20242025!$AB$3:$AB$1315,DataRegularSeason20242025!$B$3:$B$1315, "&lt;=" &amp; BS$1, DataRegularSeason20242025!$E$3:$E$1315, $A5)</f>
        <v>15</v>
      </c>
      <c r="BT5">
        <f>SUMIFS(DataRegularSeason20242025!$AA$3:$AA$1315,DataRegularSeason20242025!$B$3:$B$1315, "&lt;=" &amp; BT$1, DataRegularSeason20242025!$D$3:$D$1315, $A5)+SUMIFS(DataRegularSeason20242025!$AB$3:$AB$1315,DataRegularSeason20242025!$B$3:$B$1315, "&lt;=" &amp; BT$1, DataRegularSeason20242025!$E$3:$E$1315, $A5)</f>
        <v>15</v>
      </c>
      <c r="BU5">
        <f>SUMIFS(DataRegularSeason20242025!$AA$3:$AA$1315,DataRegularSeason20242025!$B$3:$B$1315, "&lt;=" &amp; BU$1, DataRegularSeason20242025!$D$3:$D$1315, $A5)+SUMIFS(DataRegularSeason20242025!$AB$3:$AB$1315,DataRegularSeason20242025!$B$3:$B$1315, "&lt;=" &amp; BU$1, DataRegularSeason20242025!$E$3:$E$1315, $A5)</f>
        <v>15</v>
      </c>
      <c r="BV5">
        <f>SUMIFS(DataRegularSeason20242025!$AA$3:$AA$1315,DataRegularSeason20242025!$B$3:$B$1315, "&lt;=" &amp; BV$1, DataRegularSeason20242025!$D$3:$D$1315, $A5)+SUMIFS(DataRegularSeason20242025!$AB$3:$AB$1315,DataRegularSeason20242025!$B$3:$B$1315, "&lt;=" &amp; BV$1, DataRegularSeason20242025!$E$3:$E$1315, $A5)</f>
        <v>15</v>
      </c>
      <c r="BW5">
        <f>SUMIFS(DataRegularSeason20242025!$AA$3:$AA$1315,DataRegularSeason20242025!$B$3:$B$1315, "&lt;=" &amp; BW$1, DataRegularSeason20242025!$D$3:$D$1315, $A5)+SUMIFS(DataRegularSeason20242025!$AB$3:$AB$1315,DataRegularSeason20242025!$B$3:$B$1315, "&lt;=" &amp; BW$1, DataRegularSeason20242025!$E$3:$E$1315, $A5)</f>
        <v>15</v>
      </c>
      <c r="BX5">
        <f>SUMIFS(DataRegularSeason20242025!$AA$3:$AA$1315,DataRegularSeason20242025!$B$3:$B$1315, "&lt;=" &amp; BX$1, DataRegularSeason20242025!$D$3:$D$1315, $A5)+SUMIFS(DataRegularSeason20242025!$AB$3:$AB$1315,DataRegularSeason20242025!$B$3:$B$1315, "&lt;=" &amp; BX$1, DataRegularSeason20242025!$E$3:$E$1315, $A5)</f>
        <v>15</v>
      </c>
      <c r="BY5">
        <f>SUMIFS(DataRegularSeason20242025!$AA$3:$AA$1315,DataRegularSeason20242025!$B$3:$B$1315, "&lt;=" &amp; BY$1, DataRegularSeason20242025!$D$3:$D$1315, $A5)+SUMIFS(DataRegularSeason20242025!$AB$3:$AB$1315,DataRegularSeason20242025!$B$3:$B$1315, "&lt;=" &amp; BY$1, DataRegularSeason20242025!$E$3:$E$1315, $A5)</f>
        <v>15</v>
      </c>
      <c r="BZ5">
        <f>SUMIFS(DataRegularSeason20242025!$AA$3:$AA$1315,DataRegularSeason20242025!$B$3:$B$1315, "&lt;=" &amp; BZ$1, DataRegularSeason20242025!$D$3:$D$1315, $A5)+SUMIFS(DataRegularSeason20242025!$AB$3:$AB$1315,DataRegularSeason20242025!$B$3:$B$1315, "&lt;=" &amp; BZ$1, DataRegularSeason20242025!$E$3:$E$1315, $A5)</f>
        <v>15</v>
      </c>
      <c r="CA5">
        <f>SUMIFS(DataRegularSeason20242025!$AA$3:$AA$1315,DataRegularSeason20242025!$B$3:$B$1315, "&lt;=" &amp; CA$1, DataRegularSeason20242025!$D$3:$D$1315, $A5)+SUMIFS(DataRegularSeason20242025!$AB$3:$AB$1315,DataRegularSeason20242025!$B$3:$B$1315, "&lt;=" &amp; CA$1, DataRegularSeason20242025!$E$3:$E$1315, $A5)</f>
        <v>15</v>
      </c>
      <c r="CB5">
        <f>SUMIFS(DataRegularSeason20242025!$AA$3:$AA$1315,DataRegularSeason20242025!$B$3:$B$1315, "&lt;=" &amp; CB$1, DataRegularSeason20242025!$D$3:$D$1315, $A5)+SUMIFS(DataRegularSeason20242025!$AB$3:$AB$1315,DataRegularSeason20242025!$B$3:$B$1315, "&lt;=" &amp; CB$1, DataRegularSeason20242025!$E$3:$E$1315, $A5)</f>
        <v>15</v>
      </c>
      <c r="CC5">
        <f>SUMIFS(DataRegularSeason20242025!$AA$3:$AA$1315,DataRegularSeason20242025!$B$3:$B$1315, "&lt;=" &amp; CC$1, DataRegularSeason20242025!$D$3:$D$1315, $A5)+SUMIFS(DataRegularSeason20242025!$AB$3:$AB$1315,DataRegularSeason20242025!$B$3:$B$1315, "&lt;=" &amp; CC$1, DataRegularSeason20242025!$E$3:$E$1315, $A5)</f>
        <v>15</v>
      </c>
      <c r="CD5">
        <f>SUMIFS(DataRegularSeason20242025!$AA$3:$AA$1315,DataRegularSeason20242025!$B$3:$B$1315, "&lt;=" &amp; CD$1, DataRegularSeason20242025!$D$3:$D$1315, $A5)+SUMIFS(DataRegularSeason20242025!$AB$3:$AB$1315,DataRegularSeason20242025!$B$3:$B$1315, "&lt;=" &amp; CD$1, DataRegularSeason20242025!$E$3:$E$1315, $A5)</f>
        <v>15</v>
      </c>
      <c r="CE5">
        <f>SUMIFS(DataRegularSeason20242025!$AA$3:$AA$1315,DataRegularSeason20242025!$B$3:$B$1315, "&lt;=" &amp; CE$1, DataRegularSeason20242025!$D$3:$D$1315, $A5)+SUMIFS(DataRegularSeason20242025!$AB$3:$AB$1315,DataRegularSeason20242025!$B$3:$B$1315, "&lt;=" &amp; CE$1, DataRegularSeason20242025!$E$3:$E$1315, $A5)</f>
        <v>15</v>
      </c>
      <c r="CF5">
        <f>SUMIFS(DataRegularSeason20242025!$AA$3:$AA$1315,DataRegularSeason20242025!$B$3:$B$1315, "&lt;=" &amp; CF$1, DataRegularSeason20242025!$D$3:$D$1315, $A5)+SUMIFS(DataRegularSeason20242025!$AB$3:$AB$1315,DataRegularSeason20242025!$B$3:$B$1315, "&lt;=" &amp; CF$1, DataRegularSeason20242025!$E$3:$E$1315, $A5)</f>
        <v>15</v>
      </c>
      <c r="CG5">
        <f>SUMIFS(DataRegularSeason20242025!$AA$3:$AA$1315,DataRegularSeason20242025!$B$3:$B$1315, "&lt;=" &amp; CG$1, DataRegularSeason20242025!$D$3:$D$1315, $A5)+SUMIFS(DataRegularSeason20242025!$AB$3:$AB$1315,DataRegularSeason20242025!$B$3:$B$1315, "&lt;=" &amp; CG$1, DataRegularSeason20242025!$E$3:$E$1315, $A5)</f>
        <v>15</v>
      </c>
      <c r="CH5">
        <f>SUMIFS(DataRegularSeason20242025!$AA$3:$AA$1315,DataRegularSeason20242025!$B$3:$B$1315, "&lt;=" &amp; CH$1, DataRegularSeason20242025!$D$3:$D$1315, $A5)+SUMIFS(DataRegularSeason20242025!$AB$3:$AB$1315,DataRegularSeason20242025!$B$3:$B$1315, "&lt;=" &amp; CH$1, DataRegularSeason20242025!$E$3:$E$1315, $A5)</f>
        <v>15</v>
      </c>
      <c r="CI5">
        <f>SUMIFS(DataRegularSeason20242025!$AA$3:$AA$1315,DataRegularSeason20242025!$B$3:$B$1315, "&lt;=" &amp; CI$1, DataRegularSeason20242025!$D$3:$D$1315, $A5)+SUMIFS(DataRegularSeason20242025!$AB$3:$AB$1315,DataRegularSeason20242025!$B$3:$B$1315, "&lt;=" &amp; CI$1, DataRegularSeason20242025!$E$3:$E$1315, $A5)</f>
        <v>15</v>
      </c>
      <c r="CJ5">
        <f>SUMIFS(DataRegularSeason20242025!$AA$3:$AA$1315,DataRegularSeason20242025!$B$3:$B$1315, "&lt;=" &amp; CJ$1, DataRegularSeason20242025!$D$3:$D$1315, $A5)+SUMIFS(DataRegularSeason20242025!$AB$3:$AB$1315,DataRegularSeason20242025!$B$3:$B$1315, "&lt;=" &amp; CJ$1, DataRegularSeason20242025!$E$3:$E$1315, $A5)</f>
        <v>15</v>
      </c>
      <c r="CK5">
        <f>SUMIFS(DataRegularSeason20242025!$AA$3:$AA$1315,DataRegularSeason20242025!$B$3:$B$1315, "&lt;=" &amp; CK$1, DataRegularSeason20242025!$D$3:$D$1315, $A5)+SUMIFS(DataRegularSeason20242025!$AB$3:$AB$1315,DataRegularSeason20242025!$B$3:$B$1315, "&lt;=" &amp; CK$1, DataRegularSeason20242025!$E$3:$E$1315, $A5)</f>
        <v>15</v>
      </c>
      <c r="CL5">
        <f>SUMIFS(DataRegularSeason20242025!$AA$3:$AA$1315,DataRegularSeason20242025!$B$3:$B$1315, "&lt;=" &amp; CL$1, DataRegularSeason20242025!$D$3:$D$1315, $A5)+SUMIFS(DataRegularSeason20242025!$AB$3:$AB$1315,DataRegularSeason20242025!$B$3:$B$1315, "&lt;=" &amp; CL$1, DataRegularSeason20242025!$E$3:$E$1315, $A5)</f>
        <v>15</v>
      </c>
      <c r="CM5">
        <f>SUMIFS(DataRegularSeason20242025!$AA$3:$AA$1315,DataRegularSeason20242025!$B$3:$B$1315, "&lt;=" &amp; CM$1, DataRegularSeason20242025!$D$3:$D$1315, $A5)+SUMIFS(DataRegularSeason20242025!$AB$3:$AB$1315,DataRegularSeason20242025!$B$3:$B$1315, "&lt;=" &amp; CM$1, DataRegularSeason20242025!$E$3:$E$1315, $A5)</f>
        <v>15</v>
      </c>
      <c r="CN5">
        <f>SUMIFS(DataRegularSeason20242025!$AA$3:$AA$1315,DataRegularSeason20242025!$B$3:$B$1315, "&lt;=" &amp; CN$1, DataRegularSeason20242025!$D$3:$D$1315, $A5)+SUMIFS(DataRegularSeason20242025!$AB$3:$AB$1315,DataRegularSeason20242025!$B$3:$B$1315, "&lt;=" &amp; CN$1, DataRegularSeason20242025!$E$3:$E$1315, $A5)</f>
        <v>15</v>
      </c>
      <c r="CO5">
        <f>SUMIFS(DataRegularSeason20242025!$AA$3:$AA$1315,DataRegularSeason20242025!$B$3:$B$1315, "&lt;=" &amp; CO$1, DataRegularSeason20242025!$D$3:$D$1315, $A5)+SUMIFS(DataRegularSeason20242025!$AB$3:$AB$1315,DataRegularSeason20242025!$B$3:$B$1315, "&lt;=" &amp; CO$1, DataRegularSeason20242025!$E$3:$E$1315, $A5)</f>
        <v>15</v>
      </c>
      <c r="CP5">
        <f>SUMIFS(DataRegularSeason20242025!$AA$3:$AA$1315,DataRegularSeason20242025!$B$3:$B$1315, "&lt;=" &amp; CP$1, DataRegularSeason20242025!$D$3:$D$1315, $A5)+SUMIFS(DataRegularSeason20242025!$AB$3:$AB$1315,DataRegularSeason20242025!$B$3:$B$1315, "&lt;=" &amp; CP$1, DataRegularSeason20242025!$E$3:$E$1315, $A5)</f>
        <v>15</v>
      </c>
      <c r="CQ5">
        <f>SUMIFS(DataRegularSeason20242025!$AA$3:$AA$1315,DataRegularSeason20242025!$B$3:$B$1315, "&lt;=" &amp; CQ$1, DataRegularSeason20242025!$D$3:$D$1315, $A5)+SUMIFS(DataRegularSeason20242025!$AB$3:$AB$1315,DataRegularSeason20242025!$B$3:$B$1315, "&lt;=" &amp; CQ$1, DataRegularSeason20242025!$E$3:$E$1315, $A5)</f>
        <v>15</v>
      </c>
      <c r="CR5">
        <f>SUMIFS(DataRegularSeason20242025!$AA$3:$AA$1315,DataRegularSeason20242025!$B$3:$B$1315, "&lt;=" &amp; CR$1, DataRegularSeason20242025!$D$3:$D$1315, $A5)+SUMIFS(DataRegularSeason20242025!$AB$3:$AB$1315,DataRegularSeason20242025!$B$3:$B$1315, "&lt;=" &amp; CR$1, DataRegularSeason20242025!$E$3:$E$1315, $A5)</f>
        <v>15</v>
      </c>
      <c r="CS5">
        <f>SUMIFS(DataRegularSeason20242025!$AA$3:$AA$1315,DataRegularSeason20242025!$B$3:$B$1315, "&lt;=" &amp; CS$1, DataRegularSeason20242025!$D$3:$D$1315, $A5)+SUMIFS(DataRegularSeason20242025!$AB$3:$AB$1315,DataRegularSeason20242025!$B$3:$B$1315, "&lt;=" &amp; CS$1, DataRegularSeason20242025!$E$3:$E$1315, $A5)</f>
        <v>15</v>
      </c>
      <c r="CT5">
        <f>SUMIFS(DataRegularSeason20242025!$AA$3:$AA$1315,DataRegularSeason20242025!$B$3:$B$1315, "&lt;=" &amp; CT$1, DataRegularSeason20242025!$D$3:$D$1315, $A5)+SUMIFS(DataRegularSeason20242025!$AB$3:$AB$1315,DataRegularSeason20242025!$B$3:$B$1315, "&lt;=" &amp; CT$1, DataRegularSeason20242025!$E$3:$E$1315, $A5)</f>
        <v>15</v>
      </c>
      <c r="CU5">
        <f>SUMIFS(DataRegularSeason20242025!$AA$3:$AA$1315,DataRegularSeason20242025!$B$3:$B$1315, "&lt;=" &amp; CU$1, DataRegularSeason20242025!$D$3:$D$1315, $A5)+SUMIFS(DataRegularSeason20242025!$AB$3:$AB$1315,DataRegularSeason20242025!$B$3:$B$1315, "&lt;=" &amp; CU$1, DataRegularSeason20242025!$E$3:$E$1315, $A5)</f>
        <v>15</v>
      </c>
      <c r="CV5">
        <f>SUMIFS(DataRegularSeason20242025!$AA$3:$AA$1315,DataRegularSeason20242025!$B$3:$B$1315, "&lt;=" &amp; CV$1, DataRegularSeason20242025!$D$3:$D$1315, $A5)+SUMIFS(DataRegularSeason20242025!$AB$3:$AB$1315,DataRegularSeason20242025!$B$3:$B$1315, "&lt;=" &amp; CV$1, DataRegularSeason20242025!$E$3:$E$1315, $A5)</f>
        <v>15</v>
      </c>
      <c r="CW5">
        <f>SUMIFS(DataRegularSeason20242025!$AA$3:$AA$1315,DataRegularSeason20242025!$B$3:$B$1315, "&lt;=" &amp; CW$1, DataRegularSeason20242025!$D$3:$D$1315, $A5)+SUMIFS(DataRegularSeason20242025!$AB$3:$AB$1315,DataRegularSeason20242025!$B$3:$B$1315, "&lt;=" &amp; CW$1, DataRegularSeason20242025!$E$3:$E$1315, $A5)</f>
        <v>15</v>
      </c>
      <c r="CX5">
        <f>SUMIFS(DataRegularSeason20242025!$AA$3:$AA$1315,DataRegularSeason20242025!$B$3:$B$1315, "&lt;=" &amp; CX$1, DataRegularSeason20242025!$D$3:$D$1315, $A5)+SUMIFS(DataRegularSeason20242025!$AB$3:$AB$1315,DataRegularSeason20242025!$B$3:$B$1315, "&lt;=" &amp; CX$1, DataRegularSeason20242025!$E$3:$E$1315, $A5)</f>
        <v>15</v>
      </c>
      <c r="CY5">
        <f>SUMIFS(DataRegularSeason20242025!$AA$3:$AA$1315,DataRegularSeason20242025!$B$3:$B$1315, "&lt;=" &amp; CY$1, DataRegularSeason20242025!$D$3:$D$1315, $A5)+SUMIFS(DataRegularSeason20242025!$AB$3:$AB$1315,DataRegularSeason20242025!$B$3:$B$1315, "&lt;=" &amp; CY$1, DataRegularSeason20242025!$E$3:$E$1315, $A5)</f>
        <v>15</v>
      </c>
      <c r="CZ5">
        <f>SUMIFS(DataRegularSeason20242025!$AA$3:$AA$1315,DataRegularSeason20242025!$B$3:$B$1315, "&lt;=" &amp; CZ$1, DataRegularSeason20242025!$D$3:$D$1315, $A5)+SUMIFS(DataRegularSeason20242025!$AB$3:$AB$1315,DataRegularSeason20242025!$B$3:$B$1315, "&lt;=" &amp; CZ$1, DataRegularSeason20242025!$E$3:$E$1315, $A5)</f>
        <v>15</v>
      </c>
      <c r="DA5">
        <f>SUMIFS(DataRegularSeason20242025!$AA$3:$AA$1315,DataRegularSeason20242025!$B$3:$B$1315, "&lt;=" &amp; DA$1, DataRegularSeason20242025!$D$3:$D$1315, $A5)+SUMIFS(DataRegularSeason20242025!$AB$3:$AB$1315,DataRegularSeason20242025!$B$3:$B$1315, "&lt;=" &amp; DA$1, DataRegularSeason20242025!$E$3:$E$1315, $A5)</f>
        <v>15</v>
      </c>
      <c r="DB5">
        <f>SUMIFS(DataRegularSeason20242025!$AA$3:$AA$1315,DataRegularSeason20242025!$B$3:$B$1315, "&lt;=" &amp; DB$1, DataRegularSeason20242025!$D$3:$D$1315, $A5)+SUMIFS(DataRegularSeason20242025!$AB$3:$AB$1315,DataRegularSeason20242025!$B$3:$B$1315, "&lt;=" &amp; DB$1, DataRegularSeason20242025!$E$3:$E$1315, $A5)</f>
        <v>15</v>
      </c>
      <c r="DC5">
        <f>SUMIFS(DataRegularSeason20242025!$AA$3:$AA$1315,DataRegularSeason20242025!$B$3:$B$1315, "&lt;=" &amp; DC$1, DataRegularSeason20242025!$D$3:$D$1315, $A5)+SUMIFS(DataRegularSeason20242025!$AB$3:$AB$1315,DataRegularSeason20242025!$B$3:$B$1315, "&lt;=" &amp; DC$1, DataRegularSeason20242025!$E$3:$E$1315, $A5)</f>
        <v>15</v>
      </c>
      <c r="DD5">
        <f>SUMIFS(DataRegularSeason20242025!$AA$3:$AA$1315,DataRegularSeason20242025!$B$3:$B$1315, "&lt;=" &amp; DD$1, DataRegularSeason20242025!$D$3:$D$1315, $A5)+SUMIFS(DataRegularSeason20242025!$AB$3:$AB$1315,DataRegularSeason20242025!$B$3:$B$1315, "&lt;=" &amp; DD$1, DataRegularSeason20242025!$E$3:$E$1315, $A5)</f>
        <v>15</v>
      </c>
      <c r="DE5">
        <f>SUMIFS(DataRegularSeason20242025!$AA$3:$AA$1315,DataRegularSeason20242025!$B$3:$B$1315, "&lt;=" &amp; DE$1, DataRegularSeason20242025!$D$3:$D$1315, $A5)+SUMIFS(DataRegularSeason20242025!$AB$3:$AB$1315,DataRegularSeason20242025!$B$3:$B$1315, "&lt;=" &amp; DE$1, DataRegularSeason20242025!$E$3:$E$1315, $A5)</f>
        <v>15</v>
      </c>
      <c r="DF5">
        <f>SUMIFS(DataRegularSeason20242025!$AA$3:$AA$1315,DataRegularSeason20242025!$B$3:$B$1315, "&lt;=" &amp; DF$1, DataRegularSeason20242025!$D$3:$D$1315, $A5)+SUMIFS(DataRegularSeason20242025!$AB$3:$AB$1315,DataRegularSeason20242025!$B$3:$B$1315, "&lt;=" &amp; DF$1, DataRegularSeason20242025!$E$3:$E$1315, $A5)</f>
        <v>15</v>
      </c>
      <c r="DG5">
        <f>SUMIFS(DataRegularSeason20242025!$AA$3:$AA$1315,DataRegularSeason20242025!$B$3:$B$1315, "&lt;=" &amp; DG$1, DataRegularSeason20242025!$D$3:$D$1315, $A5)+SUMIFS(DataRegularSeason20242025!$AB$3:$AB$1315,DataRegularSeason20242025!$B$3:$B$1315, "&lt;=" &amp; DG$1, DataRegularSeason20242025!$E$3:$E$1315, $A5)</f>
        <v>15</v>
      </c>
      <c r="DH5">
        <f>SUMIFS(DataRegularSeason20242025!$AA$3:$AA$1315,DataRegularSeason20242025!$B$3:$B$1315, "&lt;=" &amp; DH$1, DataRegularSeason20242025!$D$3:$D$1315, $A5)+SUMIFS(DataRegularSeason20242025!$AB$3:$AB$1315,DataRegularSeason20242025!$B$3:$B$1315, "&lt;=" &amp; DH$1, DataRegularSeason20242025!$E$3:$E$1315, $A5)</f>
        <v>15</v>
      </c>
      <c r="DI5">
        <f>SUMIFS(DataRegularSeason20242025!$AA$3:$AA$1315,DataRegularSeason20242025!$B$3:$B$1315, "&lt;=" &amp; DI$1, DataRegularSeason20242025!$D$3:$D$1315, $A5)+SUMIFS(DataRegularSeason20242025!$AB$3:$AB$1315,DataRegularSeason20242025!$B$3:$B$1315, "&lt;=" &amp; DI$1, DataRegularSeason20242025!$E$3:$E$1315, $A5)</f>
        <v>15</v>
      </c>
      <c r="DJ5">
        <f>SUMIFS(DataRegularSeason20242025!$AA$3:$AA$1315,DataRegularSeason20242025!$B$3:$B$1315, "&lt;=" &amp; DJ$1, DataRegularSeason20242025!$D$3:$D$1315, $A5)+SUMIFS(DataRegularSeason20242025!$AB$3:$AB$1315,DataRegularSeason20242025!$B$3:$B$1315, "&lt;=" &amp; DJ$1, DataRegularSeason20242025!$E$3:$E$1315, $A5)</f>
        <v>15</v>
      </c>
      <c r="DK5">
        <f>SUMIFS(DataRegularSeason20242025!$AA$3:$AA$1315,DataRegularSeason20242025!$B$3:$B$1315, "&lt;=" &amp; DK$1, DataRegularSeason20242025!$D$3:$D$1315, $A5)+SUMIFS(DataRegularSeason20242025!$AB$3:$AB$1315,DataRegularSeason20242025!$B$3:$B$1315, "&lt;=" &amp; DK$1, DataRegularSeason20242025!$E$3:$E$1315, $A5)</f>
        <v>15</v>
      </c>
      <c r="DL5">
        <f>SUMIFS(DataRegularSeason20242025!$AA$3:$AA$1315,DataRegularSeason20242025!$B$3:$B$1315, "&lt;=" &amp; DL$1, DataRegularSeason20242025!$D$3:$D$1315, $A5)+SUMIFS(DataRegularSeason20242025!$AB$3:$AB$1315,DataRegularSeason20242025!$B$3:$B$1315, "&lt;=" &amp; DL$1, DataRegularSeason20242025!$E$3:$E$1315, $A5)</f>
        <v>15</v>
      </c>
      <c r="DM5">
        <f>SUMIFS(DataRegularSeason20242025!$AA$3:$AA$1315,DataRegularSeason20242025!$B$3:$B$1315, "&lt;=" &amp; DM$1, DataRegularSeason20242025!$D$3:$D$1315, $A5)+SUMIFS(DataRegularSeason20242025!$AB$3:$AB$1315,DataRegularSeason20242025!$B$3:$B$1315, "&lt;=" &amp; DM$1, DataRegularSeason20242025!$E$3:$E$1315, $A5)</f>
        <v>15</v>
      </c>
      <c r="DN5">
        <f>SUMIFS(DataRegularSeason20242025!$AA$3:$AA$1315,DataRegularSeason20242025!$B$3:$B$1315, "&lt;=" &amp; DN$1, DataRegularSeason20242025!$D$3:$D$1315, $A5)+SUMIFS(DataRegularSeason20242025!$AB$3:$AB$1315,DataRegularSeason20242025!$B$3:$B$1315, "&lt;=" &amp; DN$1, DataRegularSeason20242025!$E$3:$E$1315, $A5)</f>
        <v>15</v>
      </c>
      <c r="DO5">
        <f>SUMIFS(DataRegularSeason20242025!$AA$3:$AA$1315,DataRegularSeason20242025!$B$3:$B$1315, "&lt;=" &amp; DO$1, DataRegularSeason20242025!$D$3:$D$1315, $A5)+SUMIFS(DataRegularSeason20242025!$AB$3:$AB$1315,DataRegularSeason20242025!$B$3:$B$1315, "&lt;=" &amp; DO$1, DataRegularSeason20242025!$E$3:$E$1315, $A5)</f>
        <v>15</v>
      </c>
      <c r="DP5">
        <f>SUMIFS(DataRegularSeason20242025!$AA$3:$AA$1315,DataRegularSeason20242025!$B$3:$B$1315, "&lt;=" &amp; DP$1, DataRegularSeason20242025!$D$3:$D$1315, $A5)+SUMIFS(DataRegularSeason20242025!$AB$3:$AB$1315,DataRegularSeason20242025!$B$3:$B$1315, "&lt;=" &amp; DP$1, DataRegularSeason20242025!$E$3:$E$1315, $A5)</f>
        <v>15</v>
      </c>
      <c r="DQ5">
        <f>SUMIFS(DataRegularSeason20242025!$AA$3:$AA$1315,DataRegularSeason20242025!$B$3:$B$1315, "&lt;=" &amp; DQ$1, DataRegularSeason20242025!$D$3:$D$1315, $A5)+SUMIFS(DataRegularSeason20242025!$AB$3:$AB$1315,DataRegularSeason20242025!$B$3:$B$1315, "&lt;=" &amp; DQ$1, DataRegularSeason20242025!$E$3:$E$1315, $A5)</f>
        <v>15</v>
      </c>
      <c r="DR5">
        <f>SUMIFS(DataRegularSeason20242025!$AA$3:$AA$1315,DataRegularSeason20242025!$B$3:$B$1315, "&lt;=" &amp; DR$1, DataRegularSeason20242025!$D$3:$D$1315, $A5)+SUMIFS(DataRegularSeason20242025!$AB$3:$AB$1315,DataRegularSeason20242025!$B$3:$B$1315, "&lt;=" &amp; DR$1, DataRegularSeason20242025!$E$3:$E$1315, $A5)</f>
        <v>15</v>
      </c>
      <c r="DS5">
        <f>SUMIFS(DataRegularSeason20242025!$AA$3:$AA$1315,DataRegularSeason20242025!$B$3:$B$1315, "&lt;=" &amp; DS$1, DataRegularSeason20242025!$D$3:$D$1315, $A5)+SUMIFS(DataRegularSeason20242025!$AB$3:$AB$1315,DataRegularSeason20242025!$B$3:$B$1315, "&lt;=" &amp; DS$1, DataRegularSeason20242025!$E$3:$E$1315, $A5)</f>
        <v>15</v>
      </c>
      <c r="DT5">
        <f>SUMIFS(DataRegularSeason20242025!$AA$3:$AA$1315,DataRegularSeason20242025!$B$3:$B$1315, "&lt;=" &amp; DT$1, DataRegularSeason20242025!$D$3:$D$1315, $A5)+SUMIFS(DataRegularSeason20242025!$AB$3:$AB$1315,DataRegularSeason20242025!$B$3:$B$1315, "&lt;=" &amp; DT$1, DataRegularSeason20242025!$E$3:$E$1315, $A5)</f>
        <v>15</v>
      </c>
      <c r="DU5">
        <f>SUMIFS(DataRegularSeason20242025!$AA$3:$AA$1315,DataRegularSeason20242025!$B$3:$B$1315, "&lt;=" &amp; DU$1, DataRegularSeason20242025!$D$3:$D$1315, $A5)+SUMIFS(DataRegularSeason20242025!$AB$3:$AB$1315,DataRegularSeason20242025!$B$3:$B$1315, "&lt;=" &amp; DU$1, DataRegularSeason20242025!$E$3:$E$1315, $A5)</f>
        <v>15</v>
      </c>
      <c r="DV5">
        <f>SUMIFS(DataRegularSeason20242025!$AA$3:$AA$1315,DataRegularSeason20242025!$B$3:$B$1315, "&lt;=" &amp; DV$1, DataRegularSeason20242025!$D$3:$D$1315, $A5)+SUMIFS(DataRegularSeason20242025!$AB$3:$AB$1315,DataRegularSeason20242025!$B$3:$B$1315, "&lt;=" &amp; DV$1, DataRegularSeason20242025!$E$3:$E$1315, $A5)</f>
        <v>15</v>
      </c>
      <c r="DW5">
        <f>SUMIFS(DataRegularSeason20242025!$AA$3:$AA$1315,DataRegularSeason20242025!$B$3:$B$1315, "&lt;=" &amp; DW$1, DataRegularSeason20242025!$D$3:$D$1315, $A5)+SUMIFS(DataRegularSeason20242025!$AB$3:$AB$1315,DataRegularSeason20242025!$B$3:$B$1315, "&lt;=" &amp; DW$1, DataRegularSeason20242025!$E$3:$E$1315, $A5)</f>
        <v>15</v>
      </c>
      <c r="DX5">
        <f>SUMIFS(DataRegularSeason20242025!$AA$3:$AA$1315,DataRegularSeason20242025!$B$3:$B$1315, "&lt;=" &amp; DX$1, DataRegularSeason20242025!$D$3:$D$1315, $A5)+SUMIFS(DataRegularSeason20242025!$AB$3:$AB$1315,DataRegularSeason20242025!$B$3:$B$1315, "&lt;=" &amp; DX$1, DataRegularSeason20242025!$E$3:$E$1315, $A5)</f>
        <v>15</v>
      </c>
      <c r="DY5">
        <f>SUMIFS(DataRegularSeason20242025!$AA$3:$AA$1315,DataRegularSeason20242025!$B$3:$B$1315, "&lt;=" &amp; DY$1, DataRegularSeason20242025!$D$3:$D$1315, $A5)+SUMIFS(DataRegularSeason20242025!$AB$3:$AB$1315,DataRegularSeason20242025!$B$3:$B$1315, "&lt;=" &amp; DY$1, DataRegularSeason20242025!$E$3:$E$1315, $A5)</f>
        <v>15</v>
      </c>
      <c r="DZ5">
        <f>SUMIFS(DataRegularSeason20242025!$AA$3:$AA$1315,DataRegularSeason20242025!$B$3:$B$1315, "&lt;=" &amp; DZ$1, DataRegularSeason20242025!$D$3:$D$1315, $A5)+SUMIFS(DataRegularSeason20242025!$AB$3:$AB$1315,DataRegularSeason20242025!$B$3:$B$1315, "&lt;=" &amp; DZ$1, DataRegularSeason20242025!$E$3:$E$1315, $A5)</f>
        <v>15</v>
      </c>
      <c r="EA5">
        <f>SUMIFS(DataRegularSeason20242025!$AA$3:$AA$1315,DataRegularSeason20242025!$B$3:$B$1315, "&lt;=" &amp; EA$1, DataRegularSeason20242025!$D$3:$D$1315, $A5)+SUMIFS(DataRegularSeason20242025!$AB$3:$AB$1315,DataRegularSeason20242025!$B$3:$B$1315, "&lt;=" &amp; EA$1, DataRegularSeason20242025!$E$3:$E$1315, $A5)</f>
        <v>15</v>
      </c>
      <c r="EB5">
        <f>SUMIFS(DataRegularSeason20242025!$AA$3:$AA$1315,DataRegularSeason20242025!$B$3:$B$1315, "&lt;=" &amp; EB$1, DataRegularSeason20242025!$D$3:$D$1315, $A5)+SUMIFS(DataRegularSeason20242025!$AB$3:$AB$1315,DataRegularSeason20242025!$B$3:$B$1315, "&lt;=" &amp; EB$1, DataRegularSeason20242025!$E$3:$E$1315, $A5)</f>
        <v>15</v>
      </c>
      <c r="EC5">
        <f>SUMIFS(DataRegularSeason20242025!$AA$3:$AA$1315,DataRegularSeason20242025!$B$3:$B$1315, "&lt;=" &amp; EC$1, DataRegularSeason20242025!$D$3:$D$1315, $A5)+SUMIFS(DataRegularSeason20242025!$AB$3:$AB$1315,DataRegularSeason20242025!$B$3:$B$1315, "&lt;=" &amp; EC$1, DataRegularSeason20242025!$E$3:$E$1315, $A5)</f>
        <v>15</v>
      </c>
      <c r="ED5">
        <f>SUMIFS(DataRegularSeason20242025!$AA$3:$AA$1315,DataRegularSeason20242025!$B$3:$B$1315, "&lt;=" &amp; ED$1, DataRegularSeason20242025!$D$3:$D$1315, $A5)+SUMIFS(DataRegularSeason20242025!$AB$3:$AB$1315,DataRegularSeason20242025!$B$3:$B$1315, "&lt;=" &amp; ED$1, DataRegularSeason20242025!$E$3:$E$1315, $A5)</f>
        <v>15</v>
      </c>
      <c r="EE5">
        <f>SUMIFS(DataRegularSeason20242025!$AA$3:$AA$1315,DataRegularSeason20242025!$B$3:$B$1315, "&lt;=" &amp; EE$1, DataRegularSeason20242025!$D$3:$D$1315, $A5)+SUMIFS(DataRegularSeason20242025!$AB$3:$AB$1315,DataRegularSeason20242025!$B$3:$B$1315, "&lt;=" &amp; EE$1, DataRegularSeason20242025!$E$3:$E$1315, $A5)</f>
        <v>15</v>
      </c>
      <c r="EF5">
        <f>SUMIFS(DataRegularSeason20242025!$AA$3:$AA$1315,DataRegularSeason20242025!$B$3:$B$1315, "&lt;=" &amp; EF$1, DataRegularSeason20242025!$D$3:$D$1315, $A5)+SUMIFS(DataRegularSeason20242025!$AB$3:$AB$1315,DataRegularSeason20242025!$B$3:$B$1315, "&lt;=" &amp; EF$1, DataRegularSeason20242025!$E$3:$E$1315, $A5)</f>
        <v>15</v>
      </c>
      <c r="EG5">
        <f>SUMIFS(DataRegularSeason20242025!$AA$3:$AA$1315,DataRegularSeason20242025!$B$3:$B$1315, "&lt;=" &amp; EG$1, DataRegularSeason20242025!$D$3:$D$1315, $A5)+SUMIFS(DataRegularSeason20242025!$AB$3:$AB$1315,DataRegularSeason20242025!$B$3:$B$1315, "&lt;=" &amp; EG$1, DataRegularSeason20242025!$E$3:$E$1315, $A5)</f>
        <v>15</v>
      </c>
      <c r="EH5">
        <f>SUMIFS(DataRegularSeason20242025!$AA$3:$AA$1315,DataRegularSeason20242025!$B$3:$B$1315, "&lt;=" &amp; EH$1, DataRegularSeason20242025!$D$3:$D$1315, $A5)+SUMIFS(DataRegularSeason20242025!$AB$3:$AB$1315,DataRegularSeason20242025!$B$3:$B$1315, "&lt;=" &amp; EH$1, DataRegularSeason20242025!$E$3:$E$1315, $A5)</f>
        <v>15</v>
      </c>
      <c r="EI5">
        <f>SUMIFS(DataRegularSeason20242025!$AA$3:$AA$1315,DataRegularSeason20242025!$B$3:$B$1315, "&lt;=" &amp; EI$1, DataRegularSeason20242025!$D$3:$D$1315, $A5)+SUMIFS(DataRegularSeason20242025!$AB$3:$AB$1315,DataRegularSeason20242025!$B$3:$B$1315, "&lt;=" &amp; EI$1, DataRegularSeason20242025!$E$3:$E$1315, $A5)</f>
        <v>15</v>
      </c>
      <c r="EJ5">
        <f>SUMIFS(DataRegularSeason20242025!$AA$3:$AA$1315,DataRegularSeason20242025!$B$3:$B$1315, "&lt;=" &amp; EJ$1, DataRegularSeason20242025!$D$3:$D$1315, $A5)+SUMIFS(DataRegularSeason20242025!$AB$3:$AB$1315,DataRegularSeason20242025!$B$3:$B$1315, "&lt;=" &amp; EJ$1, DataRegularSeason20242025!$E$3:$E$1315, $A5)</f>
        <v>15</v>
      </c>
      <c r="EK5">
        <f>SUMIFS(DataRegularSeason20242025!$AA$3:$AA$1315,DataRegularSeason20242025!$B$3:$B$1315, "&lt;=" &amp; EK$1, DataRegularSeason20242025!$D$3:$D$1315, $A5)+SUMIFS(DataRegularSeason20242025!$AB$3:$AB$1315,DataRegularSeason20242025!$B$3:$B$1315, "&lt;=" &amp; EK$1, DataRegularSeason20242025!$E$3:$E$1315, $A5)</f>
        <v>15</v>
      </c>
      <c r="EL5">
        <f>SUMIFS(DataRegularSeason20242025!$AA$3:$AA$1315,DataRegularSeason20242025!$B$3:$B$1315, "&lt;=" &amp; EL$1, DataRegularSeason20242025!$D$3:$D$1315, $A5)+SUMIFS(DataRegularSeason20242025!$AB$3:$AB$1315,DataRegularSeason20242025!$B$3:$B$1315, "&lt;=" &amp; EL$1, DataRegularSeason20242025!$E$3:$E$1315, $A5)</f>
        <v>15</v>
      </c>
      <c r="EM5">
        <f>SUMIFS(DataRegularSeason20242025!$AA$3:$AA$1315,DataRegularSeason20242025!$B$3:$B$1315, "&lt;=" &amp; EM$1, DataRegularSeason20242025!$D$3:$D$1315, $A5)+SUMIFS(DataRegularSeason20242025!$AB$3:$AB$1315,DataRegularSeason20242025!$B$3:$B$1315, "&lt;=" &amp; EM$1, DataRegularSeason20242025!$E$3:$E$1315, $A5)</f>
        <v>15</v>
      </c>
      <c r="EN5">
        <f>SUMIFS(DataRegularSeason20242025!$AA$3:$AA$1315,DataRegularSeason20242025!$B$3:$B$1315, "&lt;=" &amp; EN$1, DataRegularSeason20242025!$D$3:$D$1315, $A5)+SUMIFS(DataRegularSeason20242025!$AB$3:$AB$1315,DataRegularSeason20242025!$B$3:$B$1315, "&lt;=" &amp; EN$1, DataRegularSeason20242025!$E$3:$E$1315, $A5)</f>
        <v>15</v>
      </c>
      <c r="EO5">
        <f>SUMIFS(DataRegularSeason20242025!$AA$3:$AA$1315,DataRegularSeason20242025!$B$3:$B$1315, "&lt;=" &amp; EO$1, DataRegularSeason20242025!$D$3:$D$1315, $A5)+SUMIFS(DataRegularSeason20242025!$AB$3:$AB$1315,DataRegularSeason20242025!$B$3:$B$1315, "&lt;=" &amp; EO$1, DataRegularSeason20242025!$E$3:$E$1315, $A5)</f>
        <v>15</v>
      </c>
      <c r="EP5">
        <f>SUMIFS(DataRegularSeason20242025!$AA$3:$AA$1315,DataRegularSeason20242025!$B$3:$B$1315, "&lt;=" &amp; EP$1, DataRegularSeason20242025!$D$3:$D$1315, $A5)+SUMIFS(DataRegularSeason20242025!$AB$3:$AB$1315,DataRegularSeason20242025!$B$3:$B$1315, "&lt;=" &amp; EP$1, DataRegularSeason20242025!$E$3:$E$1315, $A5)</f>
        <v>15</v>
      </c>
      <c r="EQ5">
        <f>SUMIFS(DataRegularSeason20242025!$AA$3:$AA$1315,DataRegularSeason20242025!$B$3:$B$1315, "&lt;=" &amp; EQ$1, DataRegularSeason20242025!$D$3:$D$1315, $A5)+SUMIFS(DataRegularSeason20242025!$AB$3:$AB$1315,DataRegularSeason20242025!$B$3:$B$1315, "&lt;=" &amp; EQ$1, DataRegularSeason20242025!$E$3:$E$1315, $A5)</f>
        <v>15</v>
      </c>
      <c r="ER5">
        <f>SUMIFS(DataRegularSeason20242025!$AA$3:$AA$1315,DataRegularSeason20242025!$B$3:$B$1315, "&lt;=" &amp; ER$1, DataRegularSeason20242025!$D$3:$D$1315, $A5)+SUMIFS(DataRegularSeason20242025!$AB$3:$AB$1315,DataRegularSeason20242025!$B$3:$B$1315, "&lt;=" &amp; ER$1, DataRegularSeason20242025!$E$3:$E$1315, $A5)</f>
        <v>15</v>
      </c>
      <c r="ES5">
        <f>SUMIFS(DataRegularSeason20242025!$AA$3:$AA$1315,DataRegularSeason20242025!$B$3:$B$1315, "&lt;=" &amp; ES$1, DataRegularSeason20242025!$D$3:$D$1315, $A5)+SUMIFS(DataRegularSeason20242025!$AB$3:$AB$1315,DataRegularSeason20242025!$B$3:$B$1315, "&lt;=" &amp; ES$1, DataRegularSeason20242025!$E$3:$E$1315, $A5)</f>
        <v>15</v>
      </c>
      <c r="ET5">
        <f>SUMIFS(DataRegularSeason20242025!$AA$3:$AA$1315,DataRegularSeason20242025!$B$3:$B$1315, "&lt;=" &amp; ET$1, DataRegularSeason20242025!$D$3:$D$1315, $A5)+SUMIFS(DataRegularSeason20242025!$AB$3:$AB$1315,DataRegularSeason20242025!$B$3:$B$1315, "&lt;=" &amp; ET$1, DataRegularSeason20242025!$E$3:$E$1315, $A5)</f>
        <v>15</v>
      </c>
      <c r="EU5">
        <f>SUMIFS(DataRegularSeason20242025!$AA$3:$AA$1315,DataRegularSeason20242025!$B$3:$B$1315, "&lt;=" &amp; EU$1, DataRegularSeason20242025!$D$3:$D$1315, $A5)+SUMIFS(DataRegularSeason20242025!$AB$3:$AB$1315,DataRegularSeason20242025!$B$3:$B$1315, "&lt;=" &amp; EU$1, DataRegularSeason20242025!$E$3:$E$1315, $A5)</f>
        <v>15</v>
      </c>
      <c r="EV5">
        <f>SUMIFS(DataRegularSeason20242025!$AA$3:$AA$1315,DataRegularSeason20242025!$B$3:$B$1315, "&lt;=" &amp; EV$1, DataRegularSeason20242025!$D$3:$D$1315, $A5)+SUMIFS(DataRegularSeason20242025!$AB$3:$AB$1315,DataRegularSeason20242025!$B$3:$B$1315, "&lt;=" &amp; EV$1, DataRegularSeason20242025!$E$3:$E$1315, $A5)</f>
        <v>15</v>
      </c>
      <c r="EW5">
        <f>SUMIFS(DataRegularSeason20242025!$AA$3:$AA$1315,DataRegularSeason20242025!$B$3:$B$1315, "&lt;=" &amp; EW$1, DataRegularSeason20242025!$D$3:$D$1315, $A5)+SUMIFS(DataRegularSeason20242025!$AB$3:$AB$1315,DataRegularSeason20242025!$B$3:$B$1315, "&lt;=" &amp; EW$1, DataRegularSeason20242025!$E$3:$E$1315, $A5)</f>
        <v>15</v>
      </c>
      <c r="EX5">
        <f>SUMIFS(DataRegularSeason20242025!$AA$3:$AA$1315,DataRegularSeason20242025!$B$3:$B$1315, "&lt;=" &amp; EX$1, DataRegularSeason20242025!$D$3:$D$1315, $A5)+SUMIFS(DataRegularSeason20242025!$AB$3:$AB$1315,DataRegularSeason20242025!$B$3:$B$1315, "&lt;=" &amp; EX$1, DataRegularSeason20242025!$E$3:$E$1315, $A5)</f>
        <v>15</v>
      </c>
      <c r="EY5">
        <f>SUMIFS(DataRegularSeason20242025!$AA$3:$AA$1315,DataRegularSeason20242025!$B$3:$B$1315, "&lt;=" &amp; EY$1, DataRegularSeason20242025!$D$3:$D$1315, $A5)+SUMIFS(DataRegularSeason20242025!$AB$3:$AB$1315,DataRegularSeason20242025!$B$3:$B$1315, "&lt;=" &amp; EY$1, DataRegularSeason20242025!$E$3:$E$1315, $A5)</f>
        <v>15</v>
      </c>
      <c r="EZ5">
        <f>SUMIFS(DataRegularSeason20242025!$AA$3:$AA$1315,DataRegularSeason20242025!$B$3:$B$1315, "&lt;=" &amp; EZ$1, DataRegularSeason20242025!$D$3:$D$1315, $A5)+SUMIFS(DataRegularSeason20242025!$AB$3:$AB$1315,DataRegularSeason20242025!$B$3:$B$1315, "&lt;=" &amp; EZ$1, DataRegularSeason20242025!$E$3:$E$1315, $A5)</f>
        <v>15</v>
      </c>
      <c r="FA5">
        <f>SUMIFS(DataRegularSeason20242025!$AA$3:$AA$1315,DataRegularSeason20242025!$B$3:$B$1315, "&lt;=" &amp; FA$1, DataRegularSeason20242025!$D$3:$D$1315, $A5)+SUMIFS(DataRegularSeason20242025!$AB$3:$AB$1315,DataRegularSeason20242025!$B$3:$B$1315, "&lt;=" &amp; FA$1, DataRegularSeason20242025!$E$3:$E$1315, $A5)</f>
        <v>15</v>
      </c>
      <c r="FB5">
        <f>SUMIFS(DataRegularSeason20242025!$AA$3:$AA$1315,DataRegularSeason20242025!$B$3:$B$1315, "&lt;=" &amp; FB$1, DataRegularSeason20242025!$D$3:$D$1315, $A5)+SUMIFS(DataRegularSeason20242025!$AB$3:$AB$1315,DataRegularSeason20242025!$B$3:$B$1315, "&lt;=" &amp; FB$1, DataRegularSeason20242025!$E$3:$E$1315, $A5)</f>
        <v>15</v>
      </c>
      <c r="FC5">
        <f>SUMIFS(DataRegularSeason20242025!$AA$3:$AA$1315,DataRegularSeason20242025!$B$3:$B$1315, "&lt;=" &amp; FC$1, DataRegularSeason20242025!$D$3:$D$1315, $A5)+SUMIFS(DataRegularSeason20242025!$AB$3:$AB$1315,DataRegularSeason20242025!$B$3:$B$1315, "&lt;=" &amp; FC$1, DataRegularSeason20242025!$E$3:$E$1315, $A5)</f>
        <v>15</v>
      </c>
      <c r="FD5">
        <f>SUMIFS(DataRegularSeason20242025!$AA$3:$AA$1315,DataRegularSeason20242025!$B$3:$B$1315, "&lt;=" &amp; FD$1, DataRegularSeason20242025!$D$3:$D$1315, $A5)+SUMIFS(DataRegularSeason20242025!$AB$3:$AB$1315,DataRegularSeason20242025!$B$3:$B$1315, "&lt;=" &amp; FD$1, DataRegularSeason20242025!$E$3:$E$1315, $A5)</f>
        <v>15</v>
      </c>
      <c r="FE5">
        <f>SUMIFS(DataRegularSeason20242025!$AA$3:$AA$1315,DataRegularSeason20242025!$B$3:$B$1315, "&lt;=" &amp; FE$1, DataRegularSeason20242025!$D$3:$D$1315, $A5)+SUMIFS(DataRegularSeason20242025!$AB$3:$AB$1315,DataRegularSeason20242025!$B$3:$B$1315, "&lt;=" &amp; FE$1, DataRegularSeason20242025!$E$3:$E$1315, $A5)</f>
        <v>15</v>
      </c>
      <c r="FF5">
        <f>SUMIFS(DataRegularSeason20242025!$AA$3:$AA$1315,DataRegularSeason20242025!$B$3:$B$1315, "&lt;=" &amp; FF$1, DataRegularSeason20242025!$D$3:$D$1315, $A5)+SUMIFS(DataRegularSeason20242025!$AB$3:$AB$1315,DataRegularSeason20242025!$B$3:$B$1315, "&lt;=" &amp; FF$1, DataRegularSeason20242025!$E$3:$E$1315, $A5)</f>
        <v>15</v>
      </c>
      <c r="FG5">
        <f>SUMIFS(DataRegularSeason20242025!$AA$3:$AA$1315,DataRegularSeason20242025!$B$3:$B$1315, "&lt;=" &amp; FG$1, DataRegularSeason20242025!$D$3:$D$1315, $A5)+SUMIFS(DataRegularSeason20242025!$AB$3:$AB$1315,DataRegularSeason20242025!$B$3:$B$1315, "&lt;=" &amp; FG$1, DataRegularSeason20242025!$E$3:$E$1315, $A5)</f>
        <v>15</v>
      </c>
      <c r="FH5">
        <f>SUMIFS(DataRegularSeason20242025!$AA$3:$AA$1315,DataRegularSeason20242025!$B$3:$B$1315, "&lt;=" &amp; FH$1, DataRegularSeason20242025!$D$3:$D$1315, $A5)+SUMIFS(DataRegularSeason20242025!$AB$3:$AB$1315,DataRegularSeason20242025!$B$3:$B$1315, "&lt;=" &amp; FH$1, DataRegularSeason20242025!$E$3:$E$1315, $A5)</f>
        <v>15</v>
      </c>
      <c r="FI5">
        <f>SUMIFS(DataRegularSeason20242025!$AA$3:$AA$1315,DataRegularSeason20242025!$B$3:$B$1315, "&lt;=" &amp; FI$1, DataRegularSeason20242025!$D$3:$D$1315, $A5)+SUMIFS(DataRegularSeason20242025!$AB$3:$AB$1315,DataRegularSeason20242025!$B$3:$B$1315, "&lt;=" &amp; FI$1, DataRegularSeason20242025!$E$3:$E$1315, $A5)</f>
        <v>15</v>
      </c>
      <c r="FJ5">
        <f>SUMIFS(DataRegularSeason20242025!$AA$3:$AA$1315,DataRegularSeason20242025!$B$3:$B$1315, "&lt;=" &amp; FJ$1, DataRegularSeason20242025!$D$3:$D$1315, $A5)+SUMIFS(DataRegularSeason20242025!$AB$3:$AB$1315,DataRegularSeason20242025!$B$3:$B$1315, "&lt;=" &amp; FJ$1, DataRegularSeason20242025!$E$3:$E$1315, $A5)</f>
        <v>15</v>
      </c>
      <c r="FK5">
        <f>SUMIFS(DataRegularSeason20242025!$AA$3:$AA$1315,DataRegularSeason20242025!$B$3:$B$1315, "&lt;=" &amp; FK$1, DataRegularSeason20242025!$D$3:$D$1315, $A5)+SUMIFS(DataRegularSeason20242025!$AB$3:$AB$1315,DataRegularSeason20242025!$B$3:$B$1315, "&lt;=" &amp; FK$1, DataRegularSeason20242025!$E$3:$E$1315, $A5)</f>
        <v>15</v>
      </c>
      <c r="FL5">
        <f>SUMIFS(DataRegularSeason20242025!$AA$3:$AA$1315,DataRegularSeason20242025!$B$3:$B$1315, "&lt;=" &amp; FL$1, DataRegularSeason20242025!$D$3:$D$1315, $A5)+SUMIFS(DataRegularSeason20242025!$AB$3:$AB$1315,DataRegularSeason20242025!$B$3:$B$1315, "&lt;=" &amp; FL$1, DataRegularSeason20242025!$E$3:$E$1315, $A5)</f>
        <v>15</v>
      </c>
      <c r="FM5">
        <f>SUMIFS(DataRegularSeason20242025!$AA$3:$AA$1315,DataRegularSeason20242025!$B$3:$B$1315, "&lt;=" &amp; FM$1, DataRegularSeason20242025!$D$3:$D$1315, $A5)+SUMIFS(DataRegularSeason20242025!$AB$3:$AB$1315,DataRegularSeason20242025!$B$3:$B$1315, "&lt;=" &amp; FM$1, DataRegularSeason20242025!$E$3:$E$1315, $A5)</f>
        <v>15</v>
      </c>
      <c r="FN5">
        <f>SUMIFS(DataRegularSeason20242025!$AA$3:$AA$1315,DataRegularSeason20242025!$B$3:$B$1315, "&lt;=" &amp; FN$1, DataRegularSeason20242025!$D$3:$D$1315, $A5)+SUMIFS(DataRegularSeason20242025!$AB$3:$AB$1315,DataRegularSeason20242025!$B$3:$B$1315, "&lt;=" &amp; FN$1, DataRegularSeason20242025!$E$3:$E$1315, $A5)</f>
        <v>15</v>
      </c>
      <c r="FO5">
        <f>SUMIFS(DataRegularSeason20242025!$AA$3:$AA$1315,DataRegularSeason20242025!$B$3:$B$1315, "&lt;=" &amp; FO$1, DataRegularSeason20242025!$D$3:$D$1315, $A5)+SUMIFS(DataRegularSeason20242025!$AB$3:$AB$1315,DataRegularSeason20242025!$B$3:$B$1315, "&lt;=" &amp; FO$1, DataRegularSeason20242025!$E$3:$E$1315, $A5)</f>
        <v>15</v>
      </c>
      <c r="FP5">
        <f>SUMIFS(DataRegularSeason20242025!$AA$3:$AA$1315,DataRegularSeason20242025!$B$3:$B$1315, "&lt;=" &amp; FP$1, DataRegularSeason20242025!$D$3:$D$1315, $A5)+SUMIFS(DataRegularSeason20242025!$AB$3:$AB$1315,DataRegularSeason20242025!$B$3:$B$1315, "&lt;=" &amp; FP$1, DataRegularSeason20242025!$E$3:$E$1315, $A5)</f>
        <v>15</v>
      </c>
      <c r="FQ5">
        <f>SUMIFS(DataRegularSeason20242025!$AA$3:$AA$1315,DataRegularSeason20242025!$B$3:$B$1315, "&lt;=" &amp; FQ$1, DataRegularSeason20242025!$D$3:$D$1315, $A5)+SUMIFS(DataRegularSeason20242025!$AB$3:$AB$1315,DataRegularSeason20242025!$B$3:$B$1315, "&lt;=" &amp; FQ$1, DataRegularSeason20242025!$E$3:$E$1315, $A5)</f>
        <v>15</v>
      </c>
      <c r="FR5">
        <f>SUMIFS(DataRegularSeason20242025!$AA$3:$AA$1315,DataRegularSeason20242025!$B$3:$B$1315, "&lt;=" &amp; FR$1, DataRegularSeason20242025!$D$3:$D$1315, $A5)+SUMIFS(DataRegularSeason20242025!$AB$3:$AB$1315,DataRegularSeason20242025!$B$3:$B$1315, "&lt;=" &amp; FR$1, DataRegularSeason20242025!$E$3:$E$1315, $A5)</f>
        <v>15</v>
      </c>
      <c r="FS5">
        <f>SUMIFS(DataRegularSeason20242025!$AA$3:$AA$1315,DataRegularSeason20242025!$B$3:$B$1315, "&lt;=" &amp; FS$1, DataRegularSeason20242025!$D$3:$D$1315, $A5)+SUMIFS(DataRegularSeason20242025!$AB$3:$AB$1315,DataRegularSeason20242025!$B$3:$B$1315, "&lt;=" &amp; FS$1, DataRegularSeason20242025!$E$3:$E$1315, $A5)</f>
        <v>15</v>
      </c>
      <c r="FT5">
        <f>SUMIFS(DataRegularSeason20242025!$AA$3:$AA$1315,DataRegularSeason20242025!$B$3:$B$1315, "&lt;=" &amp; FT$1, DataRegularSeason20242025!$D$3:$D$1315, $A5)+SUMIFS(DataRegularSeason20242025!$AB$3:$AB$1315,DataRegularSeason20242025!$B$3:$B$1315, "&lt;=" &amp; FT$1, DataRegularSeason20242025!$E$3:$E$1315, $A5)</f>
        <v>15</v>
      </c>
      <c r="FU5">
        <f>SUMIFS(DataRegularSeason20242025!$AA$3:$AA$1315,DataRegularSeason20242025!$B$3:$B$1315, "&lt;=" &amp; FU$1, DataRegularSeason20242025!$D$3:$D$1315, $A5)+SUMIFS(DataRegularSeason20242025!$AB$3:$AB$1315,DataRegularSeason20242025!$B$3:$B$1315, "&lt;=" &amp; FU$1, DataRegularSeason20242025!$E$3:$E$1315, $A5)</f>
        <v>15</v>
      </c>
      <c r="FV5">
        <f>SUMIFS(DataRegularSeason20242025!$AA$3:$AA$1315,DataRegularSeason20242025!$B$3:$B$1315, "&lt;=" &amp; FV$1, DataRegularSeason20242025!$D$3:$D$1315, $A5)+SUMIFS(DataRegularSeason20242025!$AB$3:$AB$1315,DataRegularSeason20242025!$B$3:$B$1315, "&lt;=" &amp; FV$1, DataRegularSeason20242025!$E$3:$E$1315, $A5)</f>
        <v>15</v>
      </c>
      <c r="FW5">
        <f>SUMIFS(DataRegularSeason20242025!$AA$3:$AA$1315,DataRegularSeason20242025!$B$3:$B$1315, "&lt;=" &amp; FW$1, DataRegularSeason20242025!$D$3:$D$1315, $A5)+SUMIFS(DataRegularSeason20242025!$AB$3:$AB$1315,DataRegularSeason20242025!$B$3:$B$1315, "&lt;=" &amp; FW$1, DataRegularSeason20242025!$E$3:$E$1315, $A5)</f>
        <v>15</v>
      </c>
      <c r="FX5">
        <f>SUMIFS(DataRegularSeason20242025!$AA$3:$AA$1315,DataRegularSeason20242025!$B$3:$B$1315, "&lt;=" &amp; FX$1, DataRegularSeason20242025!$D$3:$D$1315, $A5)+SUMIFS(DataRegularSeason20242025!$AB$3:$AB$1315,DataRegularSeason20242025!$B$3:$B$1315, "&lt;=" &amp; FX$1, DataRegularSeason20242025!$E$3:$E$1315, $A5)</f>
        <v>15</v>
      </c>
      <c r="FY5">
        <f>SUMIFS(DataRegularSeason20242025!$AA$3:$AA$1315,DataRegularSeason20242025!$B$3:$B$1315, "&lt;=" &amp; FY$1, DataRegularSeason20242025!$D$3:$D$1315, $A5)+SUMIFS(DataRegularSeason20242025!$AB$3:$AB$1315,DataRegularSeason20242025!$B$3:$B$1315, "&lt;=" &amp; FY$1, DataRegularSeason20242025!$E$3:$E$1315, $A5)</f>
        <v>15</v>
      </c>
      <c r="FZ5">
        <f>SUMIFS(DataRegularSeason20242025!$AA$3:$AA$1315,DataRegularSeason20242025!$B$3:$B$1315, "&lt;=" &amp; FZ$1, DataRegularSeason20242025!$D$3:$D$1315, $A5)+SUMIFS(DataRegularSeason20242025!$AB$3:$AB$1315,DataRegularSeason20242025!$B$3:$B$1315, "&lt;=" &amp; FZ$1, DataRegularSeason20242025!$E$3:$E$1315, $A5)</f>
        <v>15</v>
      </c>
      <c r="GA5">
        <f>SUMIFS(DataRegularSeason20242025!$AA$3:$AA$1315,DataRegularSeason20242025!$B$3:$B$1315, "&lt;=" &amp; GA$1, DataRegularSeason20242025!$D$3:$D$1315, $A5)+SUMIFS(DataRegularSeason20242025!$AB$3:$AB$1315,DataRegularSeason20242025!$B$3:$B$1315, "&lt;=" &amp; GA$1, DataRegularSeason20242025!$E$3:$E$1315, $A5)</f>
        <v>15</v>
      </c>
      <c r="GB5">
        <f>SUMIFS(DataRegularSeason20242025!$AA$3:$AA$1315,DataRegularSeason20242025!$B$3:$B$1315, "&lt;=" &amp; GB$1, DataRegularSeason20242025!$D$3:$D$1315, $A5)+SUMIFS(DataRegularSeason20242025!$AB$3:$AB$1315,DataRegularSeason20242025!$B$3:$B$1315, "&lt;=" &amp; GB$1, DataRegularSeason20242025!$E$3:$E$1315, $A5)</f>
        <v>15</v>
      </c>
      <c r="GC5">
        <f>SUMIFS(DataRegularSeason20242025!$AA$3:$AA$1315,DataRegularSeason20242025!$B$3:$B$1315, "&lt;=" &amp; GC$1, DataRegularSeason20242025!$D$3:$D$1315, $A5)+SUMIFS(DataRegularSeason20242025!$AB$3:$AB$1315,DataRegularSeason20242025!$B$3:$B$1315, "&lt;=" &amp; GC$1, DataRegularSeason20242025!$E$3:$E$1315, $A5)</f>
        <v>15</v>
      </c>
      <c r="GD5">
        <f>SUMIFS(DataRegularSeason20242025!$AA$3:$AA$1315,DataRegularSeason20242025!$B$3:$B$1315, "&lt;=" &amp; GD$1, DataRegularSeason20242025!$D$3:$D$1315, $A5)+SUMIFS(DataRegularSeason20242025!$AB$3:$AB$1315,DataRegularSeason20242025!$B$3:$B$1315, "&lt;=" &amp; GD$1, DataRegularSeason20242025!$E$3:$E$1315, $A5)</f>
        <v>15</v>
      </c>
      <c r="GE5">
        <f>SUMIFS(DataRegularSeason20242025!$AA$3:$AA$1315,DataRegularSeason20242025!$B$3:$B$1315, "&lt;=" &amp; GE$1, DataRegularSeason20242025!$D$3:$D$1315, $A5)+SUMIFS(DataRegularSeason20242025!$AB$3:$AB$1315,DataRegularSeason20242025!$B$3:$B$1315, "&lt;=" &amp; GE$1, DataRegularSeason20242025!$E$3:$E$1315, $A5)</f>
        <v>15</v>
      </c>
      <c r="GF5">
        <f>SUMIFS(DataRegularSeason20242025!$AA$3:$AA$1315,DataRegularSeason20242025!$B$3:$B$1315, "&lt;=" &amp; GF$1, DataRegularSeason20242025!$D$3:$D$1315, $A5)+SUMIFS(DataRegularSeason20242025!$AB$3:$AB$1315,DataRegularSeason20242025!$B$3:$B$1315, "&lt;=" &amp; GF$1, DataRegularSeason20242025!$E$3:$E$1315, $A5)</f>
        <v>15</v>
      </c>
      <c r="GG5">
        <f>SUMIFS(DataRegularSeason20242025!$AA$3:$AA$1315,DataRegularSeason20242025!$B$3:$B$1315, "&lt;=" &amp; GG$1, DataRegularSeason20242025!$D$3:$D$1315, $A5)+SUMIFS(DataRegularSeason20242025!$AB$3:$AB$1315,DataRegularSeason20242025!$B$3:$B$1315, "&lt;=" &amp; GG$1, DataRegularSeason20242025!$E$3:$E$1315, $A5)</f>
        <v>15</v>
      </c>
      <c r="GH5">
        <f>SUMIFS(DataRegularSeason20242025!$AA$3:$AA$1315,DataRegularSeason20242025!$B$3:$B$1315, "&lt;=" &amp; GH$1, DataRegularSeason20242025!$D$3:$D$1315, $A5)+SUMIFS(DataRegularSeason20242025!$AB$3:$AB$1315,DataRegularSeason20242025!$B$3:$B$1315, "&lt;=" &amp; GH$1, DataRegularSeason20242025!$E$3:$E$1315, $A5)</f>
        <v>15</v>
      </c>
      <c r="GI5">
        <f>SUMIFS(DataRegularSeason20242025!$AA$3:$AA$1315,DataRegularSeason20242025!$B$3:$B$1315, "&lt;=" &amp; GI$1, DataRegularSeason20242025!$D$3:$D$1315, $A5)+SUMIFS(DataRegularSeason20242025!$AB$3:$AB$1315,DataRegularSeason20242025!$B$3:$B$1315, "&lt;=" &amp; GI$1, DataRegularSeason20242025!$E$3:$E$1315, $A5)</f>
        <v>15</v>
      </c>
      <c r="GJ5">
        <f>SUMIFS(DataRegularSeason20242025!$AA$3:$AA$1315,DataRegularSeason20242025!$B$3:$B$1315, "&lt;=" &amp; GJ$1, DataRegularSeason20242025!$D$3:$D$1315, $A5)+SUMIFS(DataRegularSeason20242025!$AB$3:$AB$1315,DataRegularSeason20242025!$B$3:$B$1315, "&lt;=" &amp; GJ$1, DataRegularSeason20242025!$E$3:$E$1315, $A5)</f>
        <v>15</v>
      </c>
      <c r="GK5">
        <f>SUMIFS(DataRegularSeason20242025!$AA$3:$AA$1315,DataRegularSeason20242025!$B$3:$B$1315, "&lt;=" &amp; GK$1, DataRegularSeason20242025!$D$3:$D$1315, $A5)+SUMIFS(DataRegularSeason20242025!$AB$3:$AB$1315,DataRegularSeason20242025!$B$3:$B$1315, "&lt;=" &amp; GK$1, DataRegularSeason20242025!$E$3:$E$1315, $A5)</f>
        <v>15</v>
      </c>
      <c r="GL5">
        <f>SUMIFS(DataRegularSeason20242025!$AA$3:$AA$1315,DataRegularSeason20242025!$B$3:$B$1315, "&lt;=" &amp; GL$1, DataRegularSeason20242025!$D$3:$D$1315, $A5)+SUMIFS(DataRegularSeason20242025!$AB$3:$AB$1315,DataRegularSeason20242025!$B$3:$B$1315, "&lt;=" &amp; GL$1, DataRegularSeason20242025!$E$3:$E$1315, $A5)</f>
        <v>15</v>
      </c>
      <c r="GM5">
        <f>SUMIFS(DataRegularSeason20242025!$AA$3:$AA$1315,DataRegularSeason20242025!$B$3:$B$1315, "&lt;=" &amp; GM$1, DataRegularSeason20242025!$D$3:$D$1315, $A5)+SUMIFS(DataRegularSeason20242025!$AB$3:$AB$1315,DataRegularSeason20242025!$B$3:$B$1315, "&lt;=" &amp; GM$1, DataRegularSeason20242025!$E$3:$E$1315, $A5)</f>
        <v>15</v>
      </c>
      <c r="GN5">
        <f>SUMIFS(DataRegularSeason20242025!$AA$3:$AA$1315,DataRegularSeason20242025!$B$3:$B$1315, "&lt;=" &amp; GN$1, DataRegularSeason20242025!$D$3:$D$1315, $A5)+SUMIFS(DataRegularSeason20242025!$AB$3:$AB$1315,DataRegularSeason20242025!$B$3:$B$1315, "&lt;=" &amp; GN$1, DataRegularSeason20242025!$E$3:$E$1315, $A5)</f>
        <v>15</v>
      </c>
      <c r="GO5">
        <f>SUMIFS(DataRegularSeason20242025!$AA$3:$AA$1315,DataRegularSeason20242025!$B$3:$B$1315, "&lt;=" &amp; GO$1, DataRegularSeason20242025!$D$3:$D$1315, $A5)+SUMIFS(DataRegularSeason20242025!$AB$3:$AB$1315,DataRegularSeason20242025!$B$3:$B$1315, "&lt;=" &amp; GO$1, DataRegularSeason20242025!$E$3:$E$1315, $A5)</f>
        <v>15</v>
      </c>
      <c r="GP5">
        <f>SUMIFS(DataRegularSeason20242025!$AA$3:$AA$1315,DataRegularSeason20242025!$B$3:$B$1315, "&lt;=" &amp; GP$1, DataRegularSeason20242025!$D$3:$D$1315, $A5)+SUMIFS(DataRegularSeason20242025!$AB$3:$AB$1315,DataRegularSeason20242025!$B$3:$B$1315, "&lt;=" &amp; GP$1, DataRegularSeason20242025!$E$3:$E$1315, $A5)</f>
        <v>15</v>
      </c>
      <c r="GQ5">
        <f>SUMIFS(DataRegularSeason20242025!$AA$3:$AA$1315,DataRegularSeason20242025!$B$3:$B$1315, "&lt;=" &amp; GQ$1, DataRegularSeason20242025!$D$3:$D$1315, $A5)+SUMIFS(DataRegularSeason20242025!$AB$3:$AB$1315,DataRegularSeason20242025!$B$3:$B$1315, "&lt;=" &amp; GQ$1, DataRegularSeason20242025!$E$3:$E$1315, $A5)</f>
        <v>15</v>
      </c>
      <c r="GR5">
        <f>SUMIFS(DataRegularSeason20242025!$AA$3:$AA$1315,DataRegularSeason20242025!$B$3:$B$1315, "&lt;=" &amp; GR$1, DataRegularSeason20242025!$D$3:$D$1315, $A5)+SUMIFS(DataRegularSeason20242025!$AB$3:$AB$1315,DataRegularSeason20242025!$B$3:$B$1315, "&lt;=" &amp; GR$1, DataRegularSeason20242025!$E$3:$E$1315, $A5)</f>
        <v>15</v>
      </c>
      <c r="GS5">
        <f>SUMIFS(DataRegularSeason20242025!$AA$3:$AA$1315,DataRegularSeason20242025!$B$3:$B$1315, "&lt;=" &amp; GS$1, DataRegularSeason20242025!$D$3:$D$1315, $A5)+SUMIFS(DataRegularSeason20242025!$AB$3:$AB$1315,DataRegularSeason20242025!$B$3:$B$1315, "&lt;=" &amp; GS$1, DataRegularSeason20242025!$E$3:$E$1315, $A5)</f>
        <v>15</v>
      </c>
      <c r="GT5">
        <f>SUMIFS(DataRegularSeason20242025!$AA$3:$AA$1315,DataRegularSeason20242025!$B$3:$B$1315, "&lt;=" &amp; GT$1, DataRegularSeason20242025!$D$3:$D$1315, $A5)+SUMIFS(DataRegularSeason20242025!$AB$3:$AB$1315,DataRegularSeason20242025!$B$3:$B$1315, "&lt;=" &amp; GT$1, DataRegularSeason20242025!$E$3:$E$1315, $A5)</f>
        <v>15</v>
      </c>
      <c r="GU5">
        <f>SUMIFS(DataRegularSeason20242025!$AA$3:$AA$1315,DataRegularSeason20242025!$B$3:$B$1315, "&lt;=" &amp; GU$1, DataRegularSeason20242025!$D$3:$D$1315, $A5)+SUMIFS(DataRegularSeason20242025!$AB$3:$AB$1315,DataRegularSeason20242025!$B$3:$B$1315, "&lt;=" &amp; GU$1, DataRegularSeason20242025!$E$3:$E$1315, $A5)</f>
        <v>15</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15</v>
      </c>
      <c r="AU6">
        <f>SUMIFS(DataRegularSeason20242025!$AA$3:$AA$1315,DataRegularSeason20242025!$B$3:$B$1315, "&lt;=" &amp; AU$1, DataRegularSeason20242025!$D$3:$D$1315, $A6)+SUMIFS(DataRegularSeason20242025!$AB$3:$AB$1315,DataRegularSeason20242025!$B$3:$B$1315, "&lt;=" &amp; AU$1, DataRegularSeason20242025!$E$3:$E$1315, $A6)</f>
        <v>15</v>
      </c>
      <c r="AV6">
        <f>SUMIFS(DataRegularSeason20242025!$AA$3:$AA$1315,DataRegularSeason20242025!$B$3:$B$1315, "&lt;=" &amp; AV$1, DataRegularSeason20242025!$D$3:$D$1315, $A6)+SUMIFS(DataRegularSeason20242025!$AB$3:$AB$1315,DataRegularSeason20242025!$B$3:$B$1315, "&lt;=" &amp; AV$1, DataRegularSeason20242025!$E$3:$E$1315, $A6)</f>
        <v>15</v>
      </c>
      <c r="AW6">
        <f>SUMIFS(DataRegularSeason20242025!$AA$3:$AA$1315,DataRegularSeason20242025!$B$3:$B$1315, "&lt;=" &amp; AW$1, DataRegularSeason20242025!$D$3:$D$1315, $A6)+SUMIFS(DataRegularSeason20242025!$AB$3:$AB$1315,DataRegularSeason20242025!$B$3:$B$1315, "&lt;=" &amp; AW$1, DataRegularSeason20242025!$E$3:$E$1315, $A6)</f>
        <v>15</v>
      </c>
      <c r="AX6">
        <f>SUMIFS(DataRegularSeason20242025!$AA$3:$AA$1315,DataRegularSeason20242025!$B$3:$B$1315, "&lt;=" &amp; AX$1, DataRegularSeason20242025!$D$3:$D$1315, $A6)+SUMIFS(DataRegularSeason20242025!$AB$3:$AB$1315,DataRegularSeason20242025!$B$3:$B$1315, "&lt;=" &amp; AX$1, DataRegularSeason20242025!$E$3:$E$1315, $A6)</f>
        <v>15</v>
      </c>
      <c r="AY6">
        <f>SUMIFS(DataRegularSeason20242025!$AA$3:$AA$1315,DataRegularSeason20242025!$B$3:$B$1315, "&lt;=" &amp; AY$1, DataRegularSeason20242025!$D$3:$D$1315, $A6)+SUMIFS(DataRegularSeason20242025!$AB$3:$AB$1315,DataRegularSeason20242025!$B$3:$B$1315, "&lt;=" &amp; AY$1, DataRegularSeason20242025!$E$3:$E$1315, $A6)</f>
        <v>15</v>
      </c>
      <c r="AZ6">
        <f>SUMIFS(DataRegularSeason20242025!$AA$3:$AA$1315,DataRegularSeason20242025!$B$3:$B$1315, "&lt;=" &amp; AZ$1, DataRegularSeason20242025!$D$3:$D$1315, $A6)+SUMIFS(DataRegularSeason20242025!$AB$3:$AB$1315,DataRegularSeason20242025!$B$3:$B$1315, "&lt;=" &amp; AZ$1, DataRegularSeason20242025!$E$3:$E$1315, $A6)</f>
        <v>15</v>
      </c>
      <c r="BA6">
        <f>SUMIFS(DataRegularSeason20242025!$AA$3:$AA$1315,DataRegularSeason20242025!$B$3:$B$1315, "&lt;=" &amp; BA$1, DataRegularSeason20242025!$D$3:$D$1315, $A6)+SUMIFS(DataRegularSeason20242025!$AB$3:$AB$1315,DataRegularSeason20242025!$B$3:$B$1315, "&lt;=" &amp; BA$1, DataRegularSeason20242025!$E$3:$E$1315, $A6)</f>
        <v>15</v>
      </c>
      <c r="BB6">
        <f>SUMIFS(DataRegularSeason20242025!$AA$3:$AA$1315,DataRegularSeason20242025!$B$3:$B$1315, "&lt;=" &amp; BB$1, DataRegularSeason20242025!$D$3:$D$1315, $A6)+SUMIFS(DataRegularSeason20242025!$AB$3:$AB$1315,DataRegularSeason20242025!$B$3:$B$1315, "&lt;=" &amp; BB$1, DataRegularSeason20242025!$E$3:$E$1315, $A6)</f>
        <v>15</v>
      </c>
      <c r="BC6">
        <f>SUMIFS(DataRegularSeason20242025!$AA$3:$AA$1315,DataRegularSeason20242025!$B$3:$B$1315, "&lt;=" &amp; BC$1, DataRegularSeason20242025!$D$3:$D$1315, $A6)+SUMIFS(DataRegularSeason20242025!$AB$3:$AB$1315,DataRegularSeason20242025!$B$3:$B$1315, "&lt;=" &amp; BC$1, DataRegularSeason20242025!$E$3:$E$1315, $A6)</f>
        <v>15</v>
      </c>
      <c r="BD6">
        <f>SUMIFS(DataRegularSeason20242025!$AA$3:$AA$1315,DataRegularSeason20242025!$B$3:$B$1315, "&lt;=" &amp; BD$1, DataRegularSeason20242025!$D$3:$D$1315, $A6)+SUMIFS(DataRegularSeason20242025!$AB$3:$AB$1315,DataRegularSeason20242025!$B$3:$B$1315, "&lt;=" &amp; BD$1, DataRegularSeason20242025!$E$3:$E$1315, $A6)</f>
        <v>15</v>
      </c>
      <c r="BE6">
        <f>SUMIFS(DataRegularSeason20242025!$AA$3:$AA$1315,DataRegularSeason20242025!$B$3:$B$1315, "&lt;=" &amp; BE$1, DataRegularSeason20242025!$D$3:$D$1315, $A6)+SUMIFS(DataRegularSeason20242025!$AB$3:$AB$1315,DataRegularSeason20242025!$B$3:$B$1315, "&lt;=" &amp; BE$1, DataRegularSeason20242025!$E$3:$E$1315, $A6)</f>
        <v>15</v>
      </c>
      <c r="BF6">
        <f>SUMIFS(DataRegularSeason20242025!$AA$3:$AA$1315,DataRegularSeason20242025!$B$3:$B$1315, "&lt;=" &amp; BF$1, DataRegularSeason20242025!$D$3:$D$1315, $A6)+SUMIFS(DataRegularSeason20242025!$AB$3:$AB$1315,DataRegularSeason20242025!$B$3:$B$1315, "&lt;=" &amp; BF$1, DataRegularSeason20242025!$E$3:$E$1315, $A6)</f>
        <v>15</v>
      </c>
      <c r="BG6">
        <f>SUMIFS(DataRegularSeason20242025!$AA$3:$AA$1315,DataRegularSeason20242025!$B$3:$B$1315, "&lt;=" &amp; BG$1, DataRegularSeason20242025!$D$3:$D$1315, $A6)+SUMIFS(DataRegularSeason20242025!$AB$3:$AB$1315,DataRegularSeason20242025!$B$3:$B$1315, "&lt;=" &amp; BG$1, DataRegularSeason20242025!$E$3:$E$1315, $A6)</f>
        <v>15</v>
      </c>
      <c r="BH6">
        <f>SUMIFS(DataRegularSeason20242025!$AA$3:$AA$1315,DataRegularSeason20242025!$B$3:$B$1315, "&lt;=" &amp; BH$1, DataRegularSeason20242025!$D$3:$D$1315, $A6)+SUMIFS(DataRegularSeason20242025!$AB$3:$AB$1315,DataRegularSeason20242025!$B$3:$B$1315, "&lt;=" &amp; BH$1, DataRegularSeason20242025!$E$3:$E$1315, $A6)</f>
        <v>15</v>
      </c>
      <c r="BI6">
        <f>SUMIFS(DataRegularSeason20242025!$AA$3:$AA$1315,DataRegularSeason20242025!$B$3:$B$1315, "&lt;=" &amp; BI$1, DataRegularSeason20242025!$D$3:$D$1315, $A6)+SUMIFS(DataRegularSeason20242025!$AB$3:$AB$1315,DataRegularSeason20242025!$B$3:$B$1315, "&lt;=" &amp; BI$1, DataRegularSeason20242025!$E$3:$E$1315, $A6)</f>
        <v>15</v>
      </c>
      <c r="BJ6">
        <f>SUMIFS(DataRegularSeason20242025!$AA$3:$AA$1315,DataRegularSeason20242025!$B$3:$B$1315, "&lt;=" &amp; BJ$1, DataRegularSeason20242025!$D$3:$D$1315, $A6)+SUMIFS(DataRegularSeason20242025!$AB$3:$AB$1315,DataRegularSeason20242025!$B$3:$B$1315, "&lt;=" &amp; BJ$1, DataRegularSeason20242025!$E$3:$E$1315, $A6)</f>
        <v>15</v>
      </c>
      <c r="BK6">
        <f>SUMIFS(DataRegularSeason20242025!$AA$3:$AA$1315,DataRegularSeason20242025!$B$3:$B$1315, "&lt;=" &amp; BK$1, DataRegularSeason20242025!$D$3:$D$1315, $A6)+SUMIFS(DataRegularSeason20242025!$AB$3:$AB$1315,DataRegularSeason20242025!$B$3:$B$1315, "&lt;=" &amp; BK$1, DataRegularSeason20242025!$E$3:$E$1315, $A6)</f>
        <v>15</v>
      </c>
      <c r="BL6">
        <f>SUMIFS(DataRegularSeason20242025!$AA$3:$AA$1315,DataRegularSeason20242025!$B$3:$B$1315, "&lt;=" &amp; BL$1, DataRegularSeason20242025!$D$3:$D$1315, $A6)+SUMIFS(DataRegularSeason20242025!$AB$3:$AB$1315,DataRegularSeason20242025!$B$3:$B$1315, "&lt;=" &amp; BL$1, DataRegularSeason20242025!$E$3:$E$1315, $A6)</f>
        <v>15</v>
      </c>
      <c r="BM6">
        <f>SUMIFS(DataRegularSeason20242025!$AA$3:$AA$1315,DataRegularSeason20242025!$B$3:$B$1315, "&lt;=" &amp; BM$1, DataRegularSeason20242025!$D$3:$D$1315, $A6)+SUMIFS(DataRegularSeason20242025!$AB$3:$AB$1315,DataRegularSeason20242025!$B$3:$B$1315, "&lt;=" &amp; BM$1, DataRegularSeason20242025!$E$3:$E$1315, $A6)</f>
        <v>15</v>
      </c>
      <c r="BN6">
        <f>SUMIFS(DataRegularSeason20242025!$AA$3:$AA$1315,DataRegularSeason20242025!$B$3:$B$1315, "&lt;=" &amp; BN$1, DataRegularSeason20242025!$D$3:$D$1315, $A6)+SUMIFS(DataRegularSeason20242025!$AB$3:$AB$1315,DataRegularSeason20242025!$B$3:$B$1315, "&lt;=" &amp; BN$1, DataRegularSeason20242025!$E$3:$E$1315, $A6)</f>
        <v>15</v>
      </c>
      <c r="BO6">
        <f>SUMIFS(DataRegularSeason20242025!$AA$3:$AA$1315,DataRegularSeason20242025!$B$3:$B$1315, "&lt;=" &amp; BO$1, DataRegularSeason20242025!$D$3:$D$1315, $A6)+SUMIFS(DataRegularSeason20242025!$AB$3:$AB$1315,DataRegularSeason20242025!$B$3:$B$1315, "&lt;=" &amp; BO$1, DataRegularSeason20242025!$E$3:$E$1315, $A6)</f>
        <v>15</v>
      </c>
      <c r="BP6">
        <f>SUMIFS(DataRegularSeason20242025!$AA$3:$AA$1315,DataRegularSeason20242025!$B$3:$B$1315, "&lt;=" &amp; BP$1, DataRegularSeason20242025!$D$3:$D$1315, $A6)+SUMIFS(DataRegularSeason20242025!$AB$3:$AB$1315,DataRegularSeason20242025!$B$3:$B$1315, "&lt;=" &amp; BP$1, DataRegularSeason20242025!$E$3:$E$1315, $A6)</f>
        <v>15</v>
      </c>
      <c r="BQ6">
        <f>SUMIFS(DataRegularSeason20242025!$AA$3:$AA$1315,DataRegularSeason20242025!$B$3:$B$1315, "&lt;=" &amp; BQ$1, DataRegularSeason20242025!$D$3:$D$1315, $A6)+SUMIFS(DataRegularSeason20242025!$AB$3:$AB$1315,DataRegularSeason20242025!$B$3:$B$1315, "&lt;=" &amp; BQ$1, DataRegularSeason20242025!$E$3:$E$1315, $A6)</f>
        <v>15</v>
      </c>
      <c r="BR6">
        <f>SUMIFS(DataRegularSeason20242025!$AA$3:$AA$1315,DataRegularSeason20242025!$B$3:$B$1315, "&lt;=" &amp; BR$1, DataRegularSeason20242025!$D$3:$D$1315, $A6)+SUMIFS(DataRegularSeason20242025!$AB$3:$AB$1315,DataRegularSeason20242025!$B$3:$B$1315, "&lt;=" &amp; BR$1, DataRegularSeason20242025!$E$3:$E$1315, $A6)</f>
        <v>15</v>
      </c>
      <c r="BS6">
        <f>SUMIFS(DataRegularSeason20242025!$AA$3:$AA$1315,DataRegularSeason20242025!$B$3:$B$1315, "&lt;=" &amp; BS$1, DataRegularSeason20242025!$D$3:$D$1315, $A6)+SUMIFS(DataRegularSeason20242025!$AB$3:$AB$1315,DataRegularSeason20242025!$B$3:$B$1315, "&lt;=" &amp; BS$1, DataRegularSeason20242025!$E$3:$E$1315, $A6)</f>
        <v>15</v>
      </c>
      <c r="BT6">
        <f>SUMIFS(DataRegularSeason20242025!$AA$3:$AA$1315,DataRegularSeason20242025!$B$3:$B$1315, "&lt;=" &amp; BT$1, DataRegularSeason20242025!$D$3:$D$1315, $A6)+SUMIFS(DataRegularSeason20242025!$AB$3:$AB$1315,DataRegularSeason20242025!$B$3:$B$1315, "&lt;=" &amp; BT$1, DataRegularSeason20242025!$E$3:$E$1315, $A6)</f>
        <v>15</v>
      </c>
      <c r="BU6">
        <f>SUMIFS(DataRegularSeason20242025!$AA$3:$AA$1315,DataRegularSeason20242025!$B$3:$B$1315, "&lt;=" &amp; BU$1, DataRegularSeason20242025!$D$3:$D$1315, $A6)+SUMIFS(DataRegularSeason20242025!$AB$3:$AB$1315,DataRegularSeason20242025!$B$3:$B$1315, "&lt;=" &amp; BU$1, DataRegularSeason20242025!$E$3:$E$1315, $A6)</f>
        <v>15</v>
      </c>
      <c r="BV6">
        <f>SUMIFS(DataRegularSeason20242025!$AA$3:$AA$1315,DataRegularSeason20242025!$B$3:$B$1315, "&lt;=" &amp; BV$1, DataRegularSeason20242025!$D$3:$D$1315, $A6)+SUMIFS(DataRegularSeason20242025!$AB$3:$AB$1315,DataRegularSeason20242025!$B$3:$B$1315, "&lt;=" &amp; BV$1, DataRegularSeason20242025!$E$3:$E$1315, $A6)</f>
        <v>15</v>
      </c>
      <c r="BW6">
        <f>SUMIFS(DataRegularSeason20242025!$AA$3:$AA$1315,DataRegularSeason20242025!$B$3:$B$1315, "&lt;=" &amp; BW$1, DataRegularSeason20242025!$D$3:$D$1315, $A6)+SUMIFS(DataRegularSeason20242025!$AB$3:$AB$1315,DataRegularSeason20242025!$B$3:$B$1315, "&lt;=" &amp; BW$1, DataRegularSeason20242025!$E$3:$E$1315, $A6)</f>
        <v>15</v>
      </c>
      <c r="BX6">
        <f>SUMIFS(DataRegularSeason20242025!$AA$3:$AA$1315,DataRegularSeason20242025!$B$3:$B$1315, "&lt;=" &amp; BX$1, DataRegularSeason20242025!$D$3:$D$1315, $A6)+SUMIFS(DataRegularSeason20242025!$AB$3:$AB$1315,DataRegularSeason20242025!$B$3:$B$1315, "&lt;=" &amp; BX$1, DataRegularSeason20242025!$E$3:$E$1315, $A6)</f>
        <v>15</v>
      </c>
      <c r="BY6">
        <f>SUMIFS(DataRegularSeason20242025!$AA$3:$AA$1315,DataRegularSeason20242025!$B$3:$B$1315, "&lt;=" &amp; BY$1, DataRegularSeason20242025!$D$3:$D$1315, $A6)+SUMIFS(DataRegularSeason20242025!$AB$3:$AB$1315,DataRegularSeason20242025!$B$3:$B$1315, "&lt;=" &amp; BY$1, DataRegularSeason20242025!$E$3:$E$1315, $A6)</f>
        <v>15</v>
      </c>
      <c r="BZ6">
        <f>SUMIFS(DataRegularSeason20242025!$AA$3:$AA$1315,DataRegularSeason20242025!$B$3:$B$1315, "&lt;=" &amp; BZ$1, DataRegularSeason20242025!$D$3:$D$1315, $A6)+SUMIFS(DataRegularSeason20242025!$AB$3:$AB$1315,DataRegularSeason20242025!$B$3:$B$1315, "&lt;=" &amp; BZ$1, DataRegularSeason20242025!$E$3:$E$1315, $A6)</f>
        <v>15</v>
      </c>
      <c r="CA6">
        <f>SUMIFS(DataRegularSeason20242025!$AA$3:$AA$1315,DataRegularSeason20242025!$B$3:$B$1315, "&lt;=" &amp; CA$1, DataRegularSeason20242025!$D$3:$D$1315, $A6)+SUMIFS(DataRegularSeason20242025!$AB$3:$AB$1315,DataRegularSeason20242025!$B$3:$B$1315, "&lt;=" &amp; CA$1, DataRegularSeason20242025!$E$3:$E$1315, $A6)</f>
        <v>15</v>
      </c>
      <c r="CB6">
        <f>SUMIFS(DataRegularSeason20242025!$AA$3:$AA$1315,DataRegularSeason20242025!$B$3:$B$1315, "&lt;=" &amp; CB$1, DataRegularSeason20242025!$D$3:$D$1315, $A6)+SUMIFS(DataRegularSeason20242025!$AB$3:$AB$1315,DataRegularSeason20242025!$B$3:$B$1315, "&lt;=" &amp; CB$1, DataRegularSeason20242025!$E$3:$E$1315, $A6)</f>
        <v>15</v>
      </c>
      <c r="CC6">
        <f>SUMIFS(DataRegularSeason20242025!$AA$3:$AA$1315,DataRegularSeason20242025!$B$3:$B$1315, "&lt;=" &amp; CC$1, DataRegularSeason20242025!$D$3:$D$1315, $A6)+SUMIFS(DataRegularSeason20242025!$AB$3:$AB$1315,DataRegularSeason20242025!$B$3:$B$1315, "&lt;=" &amp; CC$1, DataRegularSeason20242025!$E$3:$E$1315, $A6)</f>
        <v>15</v>
      </c>
      <c r="CD6">
        <f>SUMIFS(DataRegularSeason20242025!$AA$3:$AA$1315,DataRegularSeason20242025!$B$3:$B$1315, "&lt;=" &amp; CD$1, DataRegularSeason20242025!$D$3:$D$1315, $A6)+SUMIFS(DataRegularSeason20242025!$AB$3:$AB$1315,DataRegularSeason20242025!$B$3:$B$1315, "&lt;=" &amp; CD$1, DataRegularSeason20242025!$E$3:$E$1315, $A6)</f>
        <v>15</v>
      </c>
      <c r="CE6">
        <f>SUMIFS(DataRegularSeason20242025!$AA$3:$AA$1315,DataRegularSeason20242025!$B$3:$B$1315, "&lt;=" &amp; CE$1, DataRegularSeason20242025!$D$3:$D$1315, $A6)+SUMIFS(DataRegularSeason20242025!$AB$3:$AB$1315,DataRegularSeason20242025!$B$3:$B$1315, "&lt;=" &amp; CE$1, DataRegularSeason20242025!$E$3:$E$1315, $A6)</f>
        <v>15</v>
      </c>
      <c r="CF6">
        <f>SUMIFS(DataRegularSeason20242025!$AA$3:$AA$1315,DataRegularSeason20242025!$B$3:$B$1315, "&lt;=" &amp; CF$1, DataRegularSeason20242025!$D$3:$D$1315, $A6)+SUMIFS(DataRegularSeason20242025!$AB$3:$AB$1315,DataRegularSeason20242025!$B$3:$B$1315, "&lt;=" &amp; CF$1, DataRegularSeason20242025!$E$3:$E$1315, $A6)</f>
        <v>15</v>
      </c>
      <c r="CG6">
        <f>SUMIFS(DataRegularSeason20242025!$AA$3:$AA$1315,DataRegularSeason20242025!$B$3:$B$1315, "&lt;=" &amp; CG$1, DataRegularSeason20242025!$D$3:$D$1315, $A6)+SUMIFS(DataRegularSeason20242025!$AB$3:$AB$1315,DataRegularSeason20242025!$B$3:$B$1315, "&lt;=" &amp; CG$1, DataRegularSeason20242025!$E$3:$E$1315, $A6)</f>
        <v>15</v>
      </c>
      <c r="CH6">
        <f>SUMIFS(DataRegularSeason20242025!$AA$3:$AA$1315,DataRegularSeason20242025!$B$3:$B$1315, "&lt;=" &amp; CH$1, DataRegularSeason20242025!$D$3:$D$1315, $A6)+SUMIFS(DataRegularSeason20242025!$AB$3:$AB$1315,DataRegularSeason20242025!$B$3:$B$1315, "&lt;=" &amp; CH$1, DataRegularSeason20242025!$E$3:$E$1315, $A6)</f>
        <v>15</v>
      </c>
      <c r="CI6">
        <f>SUMIFS(DataRegularSeason20242025!$AA$3:$AA$1315,DataRegularSeason20242025!$B$3:$B$1315, "&lt;=" &amp; CI$1, DataRegularSeason20242025!$D$3:$D$1315, $A6)+SUMIFS(DataRegularSeason20242025!$AB$3:$AB$1315,DataRegularSeason20242025!$B$3:$B$1315, "&lt;=" &amp; CI$1, DataRegularSeason20242025!$E$3:$E$1315, $A6)</f>
        <v>15</v>
      </c>
      <c r="CJ6">
        <f>SUMIFS(DataRegularSeason20242025!$AA$3:$AA$1315,DataRegularSeason20242025!$B$3:$B$1315, "&lt;=" &amp; CJ$1, DataRegularSeason20242025!$D$3:$D$1315, $A6)+SUMIFS(DataRegularSeason20242025!$AB$3:$AB$1315,DataRegularSeason20242025!$B$3:$B$1315, "&lt;=" &amp; CJ$1, DataRegularSeason20242025!$E$3:$E$1315, $A6)</f>
        <v>15</v>
      </c>
      <c r="CK6">
        <f>SUMIFS(DataRegularSeason20242025!$AA$3:$AA$1315,DataRegularSeason20242025!$B$3:$B$1315, "&lt;=" &amp; CK$1, DataRegularSeason20242025!$D$3:$D$1315, $A6)+SUMIFS(DataRegularSeason20242025!$AB$3:$AB$1315,DataRegularSeason20242025!$B$3:$B$1315, "&lt;=" &amp; CK$1, DataRegularSeason20242025!$E$3:$E$1315, $A6)</f>
        <v>15</v>
      </c>
      <c r="CL6">
        <f>SUMIFS(DataRegularSeason20242025!$AA$3:$AA$1315,DataRegularSeason20242025!$B$3:$B$1315, "&lt;=" &amp; CL$1, DataRegularSeason20242025!$D$3:$D$1315, $A6)+SUMIFS(DataRegularSeason20242025!$AB$3:$AB$1315,DataRegularSeason20242025!$B$3:$B$1315, "&lt;=" &amp; CL$1, DataRegularSeason20242025!$E$3:$E$1315, $A6)</f>
        <v>15</v>
      </c>
      <c r="CM6">
        <f>SUMIFS(DataRegularSeason20242025!$AA$3:$AA$1315,DataRegularSeason20242025!$B$3:$B$1315, "&lt;=" &amp; CM$1, DataRegularSeason20242025!$D$3:$D$1315, $A6)+SUMIFS(DataRegularSeason20242025!$AB$3:$AB$1315,DataRegularSeason20242025!$B$3:$B$1315, "&lt;=" &amp; CM$1, DataRegularSeason20242025!$E$3:$E$1315, $A6)</f>
        <v>15</v>
      </c>
      <c r="CN6">
        <f>SUMIFS(DataRegularSeason20242025!$AA$3:$AA$1315,DataRegularSeason20242025!$B$3:$B$1315, "&lt;=" &amp; CN$1, DataRegularSeason20242025!$D$3:$D$1315, $A6)+SUMIFS(DataRegularSeason20242025!$AB$3:$AB$1315,DataRegularSeason20242025!$B$3:$B$1315, "&lt;=" &amp; CN$1, DataRegularSeason20242025!$E$3:$E$1315, $A6)</f>
        <v>15</v>
      </c>
      <c r="CO6">
        <f>SUMIFS(DataRegularSeason20242025!$AA$3:$AA$1315,DataRegularSeason20242025!$B$3:$B$1315, "&lt;=" &amp; CO$1, DataRegularSeason20242025!$D$3:$D$1315, $A6)+SUMIFS(DataRegularSeason20242025!$AB$3:$AB$1315,DataRegularSeason20242025!$B$3:$B$1315, "&lt;=" &amp; CO$1, DataRegularSeason20242025!$E$3:$E$1315, $A6)</f>
        <v>15</v>
      </c>
      <c r="CP6">
        <f>SUMIFS(DataRegularSeason20242025!$AA$3:$AA$1315,DataRegularSeason20242025!$B$3:$B$1315, "&lt;=" &amp; CP$1, DataRegularSeason20242025!$D$3:$D$1315, $A6)+SUMIFS(DataRegularSeason20242025!$AB$3:$AB$1315,DataRegularSeason20242025!$B$3:$B$1315, "&lt;=" &amp; CP$1, DataRegularSeason20242025!$E$3:$E$1315, $A6)</f>
        <v>15</v>
      </c>
      <c r="CQ6">
        <f>SUMIFS(DataRegularSeason20242025!$AA$3:$AA$1315,DataRegularSeason20242025!$B$3:$B$1315, "&lt;=" &amp; CQ$1, DataRegularSeason20242025!$D$3:$D$1315, $A6)+SUMIFS(DataRegularSeason20242025!$AB$3:$AB$1315,DataRegularSeason20242025!$B$3:$B$1315, "&lt;=" &amp; CQ$1, DataRegularSeason20242025!$E$3:$E$1315, $A6)</f>
        <v>15</v>
      </c>
      <c r="CR6">
        <f>SUMIFS(DataRegularSeason20242025!$AA$3:$AA$1315,DataRegularSeason20242025!$B$3:$B$1315, "&lt;=" &amp; CR$1, DataRegularSeason20242025!$D$3:$D$1315, $A6)+SUMIFS(DataRegularSeason20242025!$AB$3:$AB$1315,DataRegularSeason20242025!$B$3:$B$1315, "&lt;=" &amp; CR$1, DataRegularSeason20242025!$E$3:$E$1315, $A6)</f>
        <v>15</v>
      </c>
      <c r="CS6">
        <f>SUMIFS(DataRegularSeason20242025!$AA$3:$AA$1315,DataRegularSeason20242025!$B$3:$B$1315, "&lt;=" &amp; CS$1, DataRegularSeason20242025!$D$3:$D$1315, $A6)+SUMIFS(DataRegularSeason20242025!$AB$3:$AB$1315,DataRegularSeason20242025!$B$3:$B$1315, "&lt;=" &amp; CS$1, DataRegularSeason20242025!$E$3:$E$1315, $A6)</f>
        <v>15</v>
      </c>
      <c r="CT6">
        <f>SUMIFS(DataRegularSeason20242025!$AA$3:$AA$1315,DataRegularSeason20242025!$B$3:$B$1315, "&lt;=" &amp; CT$1, DataRegularSeason20242025!$D$3:$D$1315, $A6)+SUMIFS(DataRegularSeason20242025!$AB$3:$AB$1315,DataRegularSeason20242025!$B$3:$B$1315, "&lt;=" &amp; CT$1, DataRegularSeason20242025!$E$3:$E$1315, $A6)</f>
        <v>15</v>
      </c>
      <c r="CU6">
        <f>SUMIFS(DataRegularSeason20242025!$AA$3:$AA$1315,DataRegularSeason20242025!$B$3:$B$1315, "&lt;=" &amp; CU$1, DataRegularSeason20242025!$D$3:$D$1315, $A6)+SUMIFS(DataRegularSeason20242025!$AB$3:$AB$1315,DataRegularSeason20242025!$B$3:$B$1315, "&lt;=" &amp; CU$1, DataRegularSeason20242025!$E$3:$E$1315, $A6)</f>
        <v>15</v>
      </c>
      <c r="CV6">
        <f>SUMIFS(DataRegularSeason20242025!$AA$3:$AA$1315,DataRegularSeason20242025!$B$3:$B$1315, "&lt;=" &amp; CV$1, DataRegularSeason20242025!$D$3:$D$1315, $A6)+SUMIFS(DataRegularSeason20242025!$AB$3:$AB$1315,DataRegularSeason20242025!$B$3:$B$1315, "&lt;=" &amp; CV$1, DataRegularSeason20242025!$E$3:$E$1315, $A6)</f>
        <v>15</v>
      </c>
      <c r="CW6">
        <f>SUMIFS(DataRegularSeason20242025!$AA$3:$AA$1315,DataRegularSeason20242025!$B$3:$B$1315, "&lt;=" &amp; CW$1, DataRegularSeason20242025!$D$3:$D$1315, $A6)+SUMIFS(DataRegularSeason20242025!$AB$3:$AB$1315,DataRegularSeason20242025!$B$3:$B$1315, "&lt;=" &amp; CW$1, DataRegularSeason20242025!$E$3:$E$1315, $A6)</f>
        <v>15</v>
      </c>
      <c r="CX6">
        <f>SUMIFS(DataRegularSeason20242025!$AA$3:$AA$1315,DataRegularSeason20242025!$B$3:$B$1315, "&lt;=" &amp; CX$1, DataRegularSeason20242025!$D$3:$D$1315, $A6)+SUMIFS(DataRegularSeason20242025!$AB$3:$AB$1315,DataRegularSeason20242025!$B$3:$B$1315, "&lt;=" &amp; CX$1, DataRegularSeason20242025!$E$3:$E$1315, $A6)</f>
        <v>15</v>
      </c>
      <c r="CY6">
        <f>SUMIFS(DataRegularSeason20242025!$AA$3:$AA$1315,DataRegularSeason20242025!$B$3:$B$1315, "&lt;=" &amp; CY$1, DataRegularSeason20242025!$D$3:$D$1315, $A6)+SUMIFS(DataRegularSeason20242025!$AB$3:$AB$1315,DataRegularSeason20242025!$B$3:$B$1315, "&lt;=" &amp; CY$1, DataRegularSeason20242025!$E$3:$E$1315, $A6)</f>
        <v>15</v>
      </c>
      <c r="CZ6">
        <f>SUMIFS(DataRegularSeason20242025!$AA$3:$AA$1315,DataRegularSeason20242025!$B$3:$B$1315, "&lt;=" &amp; CZ$1, DataRegularSeason20242025!$D$3:$D$1315, $A6)+SUMIFS(DataRegularSeason20242025!$AB$3:$AB$1315,DataRegularSeason20242025!$B$3:$B$1315, "&lt;=" &amp; CZ$1, DataRegularSeason20242025!$E$3:$E$1315, $A6)</f>
        <v>15</v>
      </c>
      <c r="DA6">
        <f>SUMIFS(DataRegularSeason20242025!$AA$3:$AA$1315,DataRegularSeason20242025!$B$3:$B$1315, "&lt;=" &amp; DA$1, DataRegularSeason20242025!$D$3:$D$1315, $A6)+SUMIFS(DataRegularSeason20242025!$AB$3:$AB$1315,DataRegularSeason20242025!$B$3:$B$1315, "&lt;=" &amp; DA$1, DataRegularSeason20242025!$E$3:$E$1315, $A6)</f>
        <v>15</v>
      </c>
      <c r="DB6">
        <f>SUMIFS(DataRegularSeason20242025!$AA$3:$AA$1315,DataRegularSeason20242025!$B$3:$B$1315, "&lt;=" &amp; DB$1, DataRegularSeason20242025!$D$3:$D$1315, $A6)+SUMIFS(DataRegularSeason20242025!$AB$3:$AB$1315,DataRegularSeason20242025!$B$3:$B$1315, "&lt;=" &amp; DB$1, DataRegularSeason20242025!$E$3:$E$1315, $A6)</f>
        <v>15</v>
      </c>
      <c r="DC6">
        <f>SUMIFS(DataRegularSeason20242025!$AA$3:$AA$1315,DataRegularSeason20242025!$B$3:$B$1315, "&lt;=" &amp; DC$1, DataRegularSeason20242025!$D$3:$D$1315, $A6)+SUMIFS(DataRegularSeason20242025!$AB$3:$AB$1315,DataRegularSeason20242025!$B$3:$B$1315, "&lt;=" &amp; DC$1, DataRegularSeason20242025!$E$3:$E$1315, $A6)</f>
        <v>15</v>
      </c>
      <c r="DD6">
        <f>SUMIFS(DataRegularSeason20242025!$AA$3:$AA$1315,DataRegularSeason20242025!$B$3:$B$1315, "&lt;=" &amp; DD$1, DataRegularSeason20242025!$D$3:$D$1315, $A6)+SUMIFS(DataRegularSeason20242025!$AB$3:$AB$1315,DataRegularSeason20242025!$B$3:$B$1315, "&lt;=" &amp; DD$1, DataRegularSeason20242025!$E$3:$E$1315, $A6)</f>
        <v>15</v>
      </c>
      <c r="DE6">
        <f>SUMIFS(DataRegularSeason20242025!$AA$3:$AA$1315,DataRegularSeason20242025!$B$3:$B$1315, "&lt;=" &amp; DE$1, DataRegularSeason20242025!$D$3:$D$1315, $A6)+SUMIFS(DataRegularSeason20242025!$AB$3:$AB$1315,DataRegularSeason20242025!$B$3:$B$1315, "&lt;=" &amp; DE$1, DataRegularSeason20242025!$E$3:$E$1315, $A6)</f>
        <v>15</v>
      </c>
      <c r="DF6">
        <f>SUMIFS(DataRegularSeason20242025!$AA$3:$AA$1315,DataRegularSeason20242025!$B$3:$B$1315, "&lt;=" &amp; DF$1, DataRegularSeason20242025!$D$3:$D$1315, $A6)+SUMIFS(DataRegularSeason20242025!$AB$3:$AB$1315,DataRegularSeason20242025!$B$3:$B$1315, "&lt;=" &amp; DF$1, DataRegularSeason20242025!$E$3:$E$1315, $A6)</f>
        <v>15</v>
      </c>
      <c r="DG6">
        <f>SUMIFS(DataRegularSeason20242025!$AA$3:$AA$1315,DataRegularSeason20242025!$B$3:$B$1315, "&lt;=" &amp; DG$1, DataRegularSeason20242025!$D$3:$D$1315, $A6)+SUMIFS(DataRegularSeason20242025!$AB$3:$AB$1315,DataRegularSeason20242025!$B$3:$B$1315, "&lt;=" &amp; DG$1, DataRegularSeason20242025!$E$3:$E$1315, $A6)</f>
        <v>15</v>
      </c>
      <c r="DH6">
        <f>SUMIFS(DataRegularSeason20242025!$AA$3:$AA$1315,DataRegularSeason20242025!$B$3:$B$1315, "&lt;=" &amp; DH$1, DataRegularSeason20242025!$D$3:$D$1315, $A6)+SUMIFS(DataRegularSeason20242025!$AB$3:$AB$1315,DataRegularSeason20242025!$B$3:$B$1315, "&lt;=" &amp; DH$1, DataRegularSeason20242025!$E$3:$E$1315, $A6)</f>
        <v>15</v>
      </c>
      <c r="DI6">
        <f>SUMIFS(DataRegularSeason20242025!$AA$3:$AA$1315,DataRegularSeason20242025!$B$3:$B$1315, "&lt;=" &amp; DI$1, DataRegularSeason20242025!$D$3:$D$1315, $A6)+SUMIFS(DataRegularSeason20242025!$AB$3:$AB$1315,DataRegularSeason20242025!$B$3:$B$1315, "&lt;=" &amp; DI$1, DataRegularSeason20242025!$E$3:$E$1315, $A6)</f>
        <v>15</v>
      </c>
      <c r="DJ6">
        <f>SUMIFS(DataRegularSeason20242025!$AA$3:$AA$1315,DataRegularSeason20242025!$B$3:$B$1315, "&lt;=" &amp; DJ$1, DataRegularSeason20242025!$D$3:$D$1315, $A6)+SUMIFS(DataRegularSeason20242025!$AB$3:$AB$1315,DataRegularSeason20242025!$B$3:$B$1315, "&lt;=" &amp; DJ$1, DataRegularSeason20242025!$E$3:$E$1315, $A6)</f>
        <v>15</v>
      </c>
      <c r="DK6">
        <f>SUMIFS(DataRegularSeason20242025!$AA$3:$AA$1315,DataRegularSeason20242025!$B$3:$B$1315, "&lt;=" &amp; DK$1, DataRegularSeason20242025!$D$3:$D$1315, $A6)+SUMIFS(DataRegularSeason20242025!$AB$3:$AB$1315,DataRegularSeason20242025!$B$3:$B$1315, "&lt;=" &amp; DK$1, DataRegularSeason20242025!$E$3:$E$1315, $A6)</f>
        <v>15</v>
      </c>
      <c r="DL6">
        <f>SUMIFS(DataRegularSeason20242025!$AA$3:$AA$1315,DataRegularSeason20242025!$B$3:$B$1315, "&lt;=" &amp; DL$1, DataRegularSeason20242025!$D$3:$D$1315, $A6)+SUMIFS(DataRegularSeason20242025!$AB$3:$AB$1315,DataRegularSeason20242025!$B$3:$B$1315, "&lt;=" &amp; DL$1, DataRegularSeason20242025!$E$3:$E$1315, $A6)</f>
        <v>15</v>
      </c>
      <c r="DM6">
        <f>SUMIFS(DataRegularSeason20242025!$AA$3:$AA$1315,DataRegularSeason20242025!$B$3:$B$1315, "&lt;=" &amp; DM$1, DataRegularSeason20242025!$D$3:$D$1315, $A6)+SUMIFS(DataRegularSeason20242025!$AB$3:$AB$1315,DataRegularSeason20242025!$B$3:$B$1315, "&lt;=" &amp; DM$1, DataRegularSeason20242025!$E$3:$E$1315, $A6)</f>
        <v>15</v>
      </c>
      <c r="DN6">
        <f>SUMIFS(DataRegularSeason20242025!$AA$3:$AA$1315,DataRegularSeason20242025!$B$3:$B$1315, "&lt;=" &amp; DN$1, DataRegularSeason20242025!$D$3:$D$1315, $A6)+SUMIFS(DataRegularSeason20242025!$AB$3:$AB$1315,DataRegularSeason20242025!$B$3:$B$1315, "&lt;=" &amp; DN$1, DataRegularSeason20242025!$E$3:$E$1315, $A6)</f>
        <v>15</v>
      </c>
      <c r="DO6">
        <f>SUMIFS(DataRegularSeason20242025!$AA$3:$AA$1315,DataRegularSeason20242025!$B$3:$B$1315, "&lt;=" &amp; DO$1, DataRegularSeason20242025!$D$3:$D$1315, $A6)+SUMIFS(DataRegularSeason20242025!$AB$3:$AB$1315,DataRegularSeason20242025!$B$3:$B$1315, "&lt;=" &amp; DO$1, DataRegularSeason20242025!$E$3:$E$1315, $A6)</f>
        <v>15</v>
      </c>
      <c r="DP6">
        <f>SUMIFS(DataRegularSeason20242025!$AA$3:$AA$1315,DataRegularSeason20242025!$B$3:$B$1315, "&lt;=" &amp; DP$1, DataRegularSeason20242025!$D$3:$D$1315, $A6)+SUMIFS(DataRegularSeason20242025!$AB$3:$AB$1315,DataRegularSeason20242025!$B$3:$B$1315, "&lt;=" &amp; DP$1, DataRegularSeason20242025!$E$3:$E$1315, $A6)</f>
        <v>15</v>
      </c>
      <c r="DQ6">
        <f>SUMIFS(DataRegularSeason20242025!$AA$3:$AA$1315,DataRegularSeason20242025!$B$3:$B$1315, "&lt;=" &amp; DQ$1, DataRegularSeason20242025!$D$3:$D$1315, $A6)+SUMIFS(DataRegularSeason20242025!$AB$3:$AB$1315,DataRegularSeason20242025!$B$3:$B$1315, "&lt;=" &amp; DQ$1, DataRegularSeason20242025!$E$3:$E$1315, $A6)</f>
        <v>15</v>
      </c>
      <c r="DR6">
        <f>SUMIFS(DataRegularSeason20242025!$AA$3:$AA$1315,DataRegularSeason20242025!$B$3:$B$1315, "&lt;=" &amp; DR$1, DataRegularSeason20242025!$D$3:$D$1315, $A6)+SUMIFS(DataRegularSeason20242025!$AB$3:$AB$1315,DataRegularSeason20242025!$B$3:$B$1315, "&lt;=" &amp; DR$1, DataRegularSeason20242025!$E$3:$E$1315, $A6)</f>
        <v>15</v>
      </c>
      <c r="DS6">
        <f>SUMIFS(DataRegularSeason20242025!$AA$3:$AA$1315,DataRegularSeason20242025!$B$3:$B$1315, "&lt;=" &amp; DS$1, DataRegularSeason20242025!$D$3:$D$1315, $A6)+SUMIFS(DataRegularSeason20242025!$AB$3:$AB$1315,DataRegularSeason20242025!$B$3:$B$1315, "&lt;=" &amp; DS$1, DataRegularSeason20242025!$E$3:$E$1315, $A6)</f>
        <v>15</v>
      </c>
      <c r="DT6">
        <f>SUMIFS(DataRegularSeason20242025!$AA$3:$AA$1315,DataRegularSeason20242025!$B$3:$B$1315, "&lt;=" &amp; DT$1, DataRegularSeason20242025!$D$3:$D$1315, $A6)+SUMIFS(DataRegularSeason20242025!$AB$3:$AB$1315,DataRegularSeason20242025!$B$3:$B$1315, "&lt;=" &amp; DT$1, DataRegularSeason20242025!$E$3:$E$1315, $A6)</f>
        <v>15</v>
      </c>
      <c r="DU6">
        <f>SUMIFS(DataRegularSeason20242025!$AA$3:$AA$1315,DataRegularSeason20242025!$B$3:$B$1315, "&lt;=" &amp; DU$1, DataRegularSeason20242025!$D$3:$D$1315, $A6)+SUMIFS(DataRegularSeason20242025!$AB$3:$AB$1315,DataRegularSeason20242025!$B$3:$B$1315, "&lt;=" &amp; DU$1, DataRegularSeason20242025!$E$3:$E$1315, $A6)</f>
        <v>15</v>
      </c>
      <c r="DV6">
        <f>SUMIFS(DataRegularSeason20242025!$AA$3:$AA$1315,DataRegularSeason20242025!$B$3:$B$1315, "&lt;=" &amp; DV$1, DataRegularSeason20242025!$D$3:$D$1315, $A6)+SUMIFS(DataRegularSeason20242025!$AB$3:$AB$1315,DataRegularSeason20242025!$B$3:$B$1315, "&lt;=" &amp; DV$1, DataRegularSeason20242025!$E$3:$E$1315, $A6)</f>
        <v>15</v>
      </c>
      <c r="DW6">
        <f>SUMIFS(DataRegularSeason20242025!$AA$3:$AA$1315,DataRegularSeason20242025!$B$3:$B$1315, "&lt;=" &amp; DW$1, DataRegularSeason20242025!$D$3:$D$1315, $A6)+SUMIFS(DataRegularSeason20242025!$AB$3:$AB$1315,DataRegularSeason20242025!$B$3:$B$1315, "&lt;=" &amp; DW$1, DataRegularSeason20242025!$E$3:$E$1315, $A6)</f>
        <v>15</v>
      </c>
      <c r="DX6">
        <f>SUMIFS(DataRegularSeason20242025!$AA$3:$AA$1315,DataRegularSeason20242025!$B$3:$B$1315, "&lt;=" &amp; DX$1, DataRegularSeason20242025!$D$3:$D$1315, $A6)+SUMIFS(DataRegularSeason20242025!$AB$3:$AB$1315,DataRegularSeason20242025!$B$3:$B$1315, "&lt;=" &amp; DX$1, DataRegularSeason20242025!$E$3:$E$1315, $A6)</f>
        <v>15</v>
      </c>
      <c r="DY6">
        <f>SUMIFS(DataRegularSeason20242025!$AA$3:$AA$1315,DataRegularSeason20242025!$B$3:$B$1315, "&lt;=" &amp; DY$1, DataRegularSeason20242025!$D$3:$D$1315, $A6)+SUMIFS(DataRegularSeason20242025!$AB$3:$AB$1315,DataRegularSeason20242025!$B$3:$B$1315, "&lt;=" &amp; DY$1, DataRegularSeason20242025!$E$3:$E$1315, $A6)</f>
        <v>15</v>
      </c>
      <c r="DZ6">
        <f>SUMIFS(DataRegularSeason20242025!$AA$3:$AA$1315,DataRegularSeason20242025!$B$3:$B$1315, "&lt;=" &amp; DZ$1, DataRegularSeason20242025!$D$3:$D$1315, $A6)+SUMIFS(DataRegularSeason20242025!$AB$3:$AB$1315,DataRegularSeason20242025!$B$3:$B$1315, "&lt;=" &amp; DZ$1, DataRegularSeason20242025!$E$3:$E$1315, $A6)</f>
        <v>15</v>
      </c>
      <c r="EA6">
        <f>SUMIFS(DataRegularSeason20242025!$AA$3:$AA$1315,DataRegularSeason20242025!$B$3:$B$1315, "&lt;=" &amp; EA$1, DataRegularSeason20242025!$D$3:$D$1315, $A6)+SUMIFS(DataRegularSeason20242025!$AB$3:$AB$1315,DataRegularSeason20242025!$B$3:$B$1315, "&lt;=" &amp; EA$1, DataRegularSeason20242025!$E$3:$E$1315, $A6)</f>
        <v>15</v>
      </c>
      <c r="EB6">
        <f>SUMIFS(DataRegularSeason20242025!$AA$3:$AA$1315,DataRegularSeason20242025!$B$3:$B$1315, "&lt;=" &amp; EB$1, DataRegularSeason20242025!$D$3:$D$1315, $A6)+SUMIFS(DataRegularSeason20242025!$AB$3:$AB$1315,DataRegularSeason20242025!$B$3:$B$1315, "&lt;=" &amp; EB$1, DataRegularSeason20242025!$E$3:$E$1315, $A6)</f>
        <v>15</v>
      </c>
      <c r="EC6">
        <f>SUMIFS(DataRegularSeason20242025!$AA$3:$AA$1315,DataRegularSeason20242025!$B$3:$B$1315, "&lt;=" &amp; EC$1, DataRegularSeason20242025!$D$3:$D$1315, $A6)+SUMIFS(DataRegularSeason20242025!$AB$3:$AB$1315,DataRegularSeason20242025!$B$3:$B$1315, "&lt;=" &amp; EC$1, DataRegularSeason20242025!$E$3:$E$1315, $A6)</f>
        <v>15</v>
      </c>
      <c r="ED6">
        <f>SUMIFS(DataRegularSeason20242025!$AA$3:$AA$1315,DataRegularSeason20242025!$B$3:$B$1315, "&lt;=" &amp; ED$1, DataRegularSeason20242025!$D$3:$D$1315, $A6)+SUMIFS(DataRegularSeason20242025!$AB$3:$AB$1315,DataRegularSeason20242025!$B$3:$B$1315, "&lt;=" &amp; ED$1, DataRegularSeason20242025!$E$3:$E$1315, $A6)</f>
        <v>15</v>
      </c>
      <c r="EE6">
        <f>SUMIFS(DataRegularSeason20242025!$AA$3:$AA$1315,DataRegularSeason20242025!$B$3:$B$1315, "&lt;=" &amp; EE$1, DataRegularSeason20242025!$D$3:$D$1315, $A6)+SUMIFS(DataRegularSeason20242025!$AB$3:$AB$1315,DataRegularSeason20242025!$B$3:$B$1315, "&lt;=" &amp; EE$1, DataRegularSeason20242025!$E$3:$E$1315, $A6)</f>
        <v>15</v>
      </c>
      <c r="EF6">
        <f>SUMIFS(DataRegularSeason20242025!$AA$3:$AA$1315,DataRegularSeason20242025!$B$3:$B$1315, "&lt;=" &amp; EF$1, DataRegularSeason20242025!$D$3:$D$1315, $A6)+SUMIFS(DataRegularSeason20242025!$AB$3:$AB$1315,DataRegularSeason20242025!$B$3:$B$1315, "&lt;=" &amp; EF$1, DataRegularSeason20242025!$E$3:$E$1315, $A6)</f>
        <v>15</v>
      </c>
      <c r="EG6">
        <f>SUMIFS(DataRegularSeason20242025!$AA$3:$AA$1315,DataRegularSeason20242025!$B$3:$B$1315, "&lt;=" &amp; EG$1, DataRegularSeason20242025!$D$3:$D$1315, $A6)+SUMIFS(DataRegularSeason20242025!$AB$3:$AB$1315,DataRegularSeason20242025!$B$3:$B$1315, "&lt;=" &amp; EG$1, DataRegularSeason20242025!$E$3:$E$1315, $A6)</f>
        <v>15</v>
      </c>
      <c r="EH6">
        <f>SUMIFS(DataRegularSeason20242025!$AA$3:$AA$1315,DataRegularSeason20242025!$B$3:$B$1315, "&lt;=" &amp; EH$1, DataRegularSeason20242025!$D$3:$D$1315, $A6)+SUMIFS(DataRegularSeason20242025!$AB$3:$AB$1315,DataRegularSeason20242025!$B$3:$B$1315, "&lt;=" &amp; EH$1, DataRegularSeason20242025!$E$3:$E$1315, $A6)</f>
        <v>15</v>
      </c>
      <c r="EI6">
        <f>SUMIFS(DataRegularSeason20242025!$AA$3:$AA$1315,DataRegularSeason20242025!$B$3:$B$1315, "&lt;=" &amp; EI$1, DataRegularSeason20242025!$D$3:$D$1315, $A6)+SUMIFS(DataRegularSeason20242025!$AB$3:$AB$1315,DataRegularSeason20242025!$B$3:$B$1315, "&lt;=" &amp; EI$1, DataRegularSeason20242025!$E$3:$E$1315, $A6)</f>
        <v>15</v>
      </c>
      <c r="EJ6">
        <f>SUMIFS(DataRegularSeason20242025!$AA$3:$AA$1315,DataRegularSeason20242025!$B$3:$B$1315, "&lt;=" &amp; EJ$1, DataRegularSeason20242025!$D$3:$D$1315, $A6)+SUMIFS(DataRegularSeason20242025!$AB$3:$AB$1315,DataRegularSeason20242025!$B$3:$B$1315, "&lt;=" &amp; EJ$1, DataRegularSeason20242025!$E$3:$E$1315, $A6)</f>
        <v>15</v>
      </c>
      <c r="EK6">
        <f>SUMIFS(DataRegularSeason20242025!$AA$3:$AA$1315,DataRegularSeason20242025!$B$3:$B$1315, "&lt;=" &amp; EK$1, DataRegularSeason20242025!$D$3:$D$1315, $A6)+SUMIFS(DataRegularSeason20242025!$AB$3:$AB$1315,DataRegularSeason20242025!$B$3:$B$1315, "&lt;=" &amp; EK$1, DataRegularSeason20242025!$E$3:$E$1315, $A6)</f>
        <v>15</v>
      </c>
      <c r="EL6">
        <f>SUMIFS(DataRegularSeason20242025!$AA$3:$AA$1315,DataRegularSeason20242025!$B$3:$B$1315, "&lt;=" &amp; EL$1, DataRegularSeason20242025!$D$3:$D$1315, $A6)+SUMIFS(DataRegularSeason20242025!$AB$3:$AB$1315,DataRegularSeason20242025!$B$3:$B$1315, "&lt;=" &amp; EL$1, DataRegularSeason20242025!$E$3:$E$1315, $A6)</f>
        <v>15</v>
      </c>
      <c r="EM6">
        <f>SUMIFS(DataRegularSeason20242025!$AA$3:$AA$1315,DataRegularSeason20242025!$B$3:$B$1315, "&lt;=" &amp; EM$1, DataRegularSeason20242025!$D$3:$D$1315, $A6)+SUMIFS(DataRegularSeason20242025!$AB$3:$AB$1315,DataRegularSeason20242025!$B$3:$B$1315, "&lt;=" &amp; EM$1, DataRegularSeason20242025!$E$3:$E$1315, $A6)</f>
        <v>15</v>
      </c>
      <c r="EN6">
        <f>SUMIFS(DataRegularSeason20242025!$AA$3:$AA$1315,DataRegularSeason20242025!$B$3:$B$1315, "&lt;=" &amp; EN$1, DataRegularSeason20242025!$D$3:$D$1315, $A6)+SUMIFS(DataRegularSeason20242025!$AB$3:$AB$1315,DataRegularSeason20242025!$B$3:$B$1315, "&lt;=" &amp; EN$1, DataRegularSeason20242025!$E$3:$E$1315, $A6)</f>
        <v>15</v>
      </c>
      <c r="EO6">
        <f>SUMIFS(DataRegularSeason20242025!$AA$3:$AA$1315,DataRegularSeason20242025!$B$3:$B$1315, "&lt;=" &amp; EO$1, DataRegularSeason20242025!$D$3:$D$1315, $A6)+SUMIFS(DataRegularSeason20242025!$AB$3:$AB$1315,DataRegularSeason20242025!$B$3:$B$1315, "&lt;=" &amp; EO$1, DataRegularSeason20242025!$E$3:$E$1315, $A6)</f>
        <v>15</v>
      </c>
      <c r="EP6">
        <f>SUMIFS(DataRegularSeason20242025!$AA$3:$AA$1315,DataRegularSeason20242025!$B$3:$B$1315, "&lt;=" &amp; EP$1, DataRegularSeason20242025!$D$3:$D$1315, $A6)+SUMIFS(DataRegularSeason20242025!$AB$3:$AB$1315,DataRegularSeason20242025!$B$3:$B$1315, "&lt;=" &amp; EP$1, DataRegularSeason20242025!$E$3:$E$1315, $A6)</f>
        <v>15</v>
      </c>
      <c r="EQ6">
        <f>SUMIFS(DataRegularSeason20242025!$AA$3:$AA$1315,DataRegularSeason20242025!$B$3:$B$1315, "&lt;=" &amp; EQ$1, DataRegularSeason20242025!$D$3:$D$1315, $A6)+SUMIFS(DataRegularSeason20242025!$AB$3:$AB$1315,DataRegularSeason20242025!$B$3:$B$1315, "&lt;=" &amp; EQ$1, DataRegularSeason20242025!$E$3:$E$1315, $A6)</f>
        <v>15</v>
      </c>
      <c r="ER6">
        <f>SUMIFS(DataRegularSeason20242025!$AA$3:$AA$1315,DataRegularSeason20242025!$B$3:$B$1315, "&lt;=" &amp; ER$1, DataRegularSeason20242025!$D$3:$D$1315, $A6)+SUMIFS(DataRegularSeason20242025!$AB$3:$AB$1315,DataRegularSeason20242025!$B$3:$B$1315, "&lt;=" &amp; ER$1, DataRegularSeason20242025!$E$3:$E$1315, $A6)</f>
        <v>15</v>
      </c>
      <c r="ES6">
        <f>SUMIFS(DataRegularSeason20242025!$AA$3:$AA$1315,DataRegularSeason20242025!$B$3:$B$1315, "&lt;=" &amp; ES$1, DataRegularSeason20242025!$D$3:$D$1315, $A6)+SUMIFS(DataRegularSeason20242025!$AB$3:$AB$1315,DataRegularSeason20242025!$B$3:$B$1315, "&lt;=" &amp; ES$1, DataRegularSeason20242025!$E$3:$E$1315, $A6)</f>
        <v>15</v>
      </c>
      <c r="ET6">
        <f>SUMIFS(DataRegularSeason20242025!$AA$3:$AA$1315,DataRegularSeason20242025!$B$3:$B$1315, "&lt;=" &amp; ET$1, DataRegularSeason20242025!$D$3:$D$1315, $A6)+SUMIFS(DataRegularSeason20242025!$AB$3:$AB$1315,DataRegularSeason20242025!$B$3:$B$1315, "&lt;=" &amp; ET$1, DataRegularSeason20242025!$E$3:$E$1315, $A6)</f>
        <v>15</v>
      </c>
      <c r="EU6">
        <f>SUMIFS(DataRegularSeason20242025!$AA$3:$AA$1315,DataRegularSeason20242025!$B$3:$B$1315, "&lt;=" &amp; EU$1, DataRegularSeason20242025!$D$3:$D$1315, $A6)+SUMIFS(DataRegularSeason20242025!$AB$3:$AB$1315,DataRegularSeason20242025!$B$3:$B$1315, "&lt;=" &amp; EU$1, DataRegularSeason20242025!$E$3:$E$1315, $A6)</f>
        <v>15</v>
      </c>
      <c r="EV6">
        <f>SUMIFS(DataRegularSeason20242025!$AA$3:$AA$1315,DataRegularSeason20242025!$B$3:$B$1315, "&lt;=" &amp; EV$1, DataRegularSeason20242025!$D$3:$D$1315, $A6)+SUMIFS(DataRegularSeason20242025!$AB$3:$AB$1315,DataRegularSeason20242025!$B$3:$B$1315, "&lt;=" &amp; EV$1, DataRegularSeason20242025!$E$3:$E$1315, $A6)</f>
        <v>15</v>
      </c>
      <c r="EW6">
        <f>SUMIFS(DataRegularSeason20242025!$AA$3:$AA$1315,DataRegularSeason20242025!$B$3:$B$1315, "&lt;=" &amp; EW$1, DataRegularSeason20242025!$D$3:$D$1315, $A6)+SUMIFS(DataRegularSeason20242025!$AB$3:$AB$1315,DataRegularSeason20242025!$B$3:$B$1315, "&lt;=" &amp; EW$1, DataRegularSeason20242025!$E$3:$E$1315, $A6)</f>
        <v>15</v>
      </c>
      <c r="EX6">
        <f>SUMIFS(DataRegularSeason20242025!$AA$3:$AA$1315,DataRegularSeason20242025!$B$3:$B$1315, "&lt;=" &amp; EX$1, DataRegularSeason20242025!$D$3:$D$1315, $A6)+SUMIFS(DataRegularSeason20242025!$AB$3:$AB$1315,DataRegularSeason20242025!$B$3:$B$1315, "&lt;=" &amp; EX$1, DataRegularSeason20242025!$E$3:$E$1315, $A6)</f>
        <v>15</v>
      </c>
      <c r="EY6">
        <f>SUMIFS(DataRegularSeason20242025!$AA$3:$AA$1315,DataRegularSeason20242025!$B$3:$B$1315, "&lt;=" &amp; EY$1, DataRegularSeason20242025!$D$3:$D$1315, $A6)+SUMIFS(DataRegularSeason20242025!$AB$3:$AB$1315,DataRegularSeason20242025!$B$3:$B$1315, "&lt;=" &amp; EY$1, DataRegularSeason20242025!$E$3:$E$1315, $A6)</f>
        <v>15</v>
      </c>
      <c r="EZ6">
        <f>SUMIFS(DataRegularSeason20242025!$AA$3:$AA$1315,DataRegularSeason20242025!$B$3:$B$1315, "&lt;=" &amp; EZ$1, DataRegularSeason20242025!$D$3:$D$1315, $A6)+SUMIFS(DataRegularSeason20242025!$AB$3:$AB$1315,DataRegularSeason20242025!$B$3:$B$1315, "&lt;=" &amp; EZ$1, DataRegularSeason20242025!$E$3:$E$1315, $A6)</f>
        <v>15</v>
      </c>
      <c r="FA6">
        <f>SUMIFS(DataRegularSeason20242025!$AA$3:$AA$1315,DataRegularSeason20242025!$B$3:$B$1315, "&lt;=" &amp; FA$1, DataRegularSeason20242025!$D$3:$D$1315, $A6)+SUMIFS(DataRegularSeason20242025!$AB$3:$AB$1315,DataRegularSeason20242025!$B$3:$B$1315, "&lt;=" &amp; FA$1, DataRegularSeason20242025!$E$3:$E$1315, $A6)</f>
        <v>15</v>
      </c>
      <c r="FB6">
        <f>SUMIFS(DataRegularSeason20242025!$AA$3:$AA$1315,DataRegularSeason20242025!$B$3:$B$1315, "&lt;=" &amp; FB$1, DataRegularSeason20242025!$D$3:$D$1315, $A6)+SUMIFS(DataRegularSeason20242025!$AB$3:$AB$1315,DataRegularSeason20242025!$B$3:$B$1315, "&lt;=" &amp; FB$1, DataRegularSeason20242025!$E$3:$E$1315, $A6)</f>
        <v>15</v>
      </c>
      <c r="FC6">
        <f>SUMIFS(DataRegularSeason20242025!$AA$3:$AA$1315,DataRegularSeason20242025!$B$3:$B$1315, "&lt;=" &amp; FC$1, DataRegularSeason20242025!$D$3:$D$1315, $A6)+SUMIFS(DataRegularSeason20242025!$AB$3:$AB$1315,DataRegularSeason20242025!$B$3:$B$1315, "&lt;=" &amp; FC$1, DataRegularSeason20242025!$E$3:$E$1315, $A6)</f>
        <v>15</v>
      </c>
      <c r="FD6">
        <f>SUMIFS(DataRegularSeason20242025!$AA$3:$AA$1315,DataRegularSeason20242025!$B$3:$B$1315, "&lt;=" &amp; FD$1, DataRegularSeason20242025!$D$3:$D$1315, $A6)+SUMIFS(DataRegularSeason20242025!$AB$3:$AB$1315,DataRegularSeason20242025!$B$3:$B$1315, "&lt;=" &amp; FD$1, DataRegularSeason20242025!$E$3:$E$1315, $A6)</f>
        <v>15</v>
      </c>
      <c r="FE6">
        <f>SUMIFS(DataRegularSeason20242025!$AA$3:$AA$1315,DataRegularSeason20242025!$B$3:$B$1315, "&lt;=" &amp; FE$1, DataRegularSeason20242025!$D$3:$D$1315, $A6)+SUMIFS(DataRegularSeason20242025!$AB$3:$AB$1315,DataRegularSeason20242025!$B$3:$B$1315, "&lt;=" &amp; FE$1, DataRegularSeason20242025!$E$3:$E$1315, $A6)</f>
        <v>15</v>
      </c>
      <c r="FF6">
        <f>SUMIFS(DataRegularSeason20242025!$AA$3:$AA$1315,DataRegularSeason20242025!$B$3:$B$1315, "&lt;=" &amp; FF$1, DataRegularSeason20242025!$D$3:$D$1315, $A6)+SUMIFS(DataRegularSeason20242025!$AB$3:$AB$1315,DataRegularSeason20242025!$B$3:$B$1315, "&lt;=" &amp; FF$1, DataRegularSeason20242025!$E$3:$E$1315, $A6)</f>
        <v>15</v>
      </c>
      <c r="FG6">
        <f>SUMIFS(DataRegularSeason20242025!$AA$3:$AA$1315,DataRegularSeason20242025!$B$3:$B$1315, "&lt;=" &amp; FG$1, DataRegularSeason20242025!$D$3:$D$1315, $A6)+SUMIFS(DataRegularSeason20242025!$AB$3:$AB$1315,DataRegularSeason20242025!$B$3:$B$1315, "&lt;=" &amp; FG$1, DataRegularSeason20242025!$E$3:$E$1315, $A6)</f>
        <v>15</v>
      </c>
      <c r="FH6">
        <f>SUMIFS(DataRegularSeason20242025!$AA$3:$AA$1315,DataRegularSeason20242025!$B$3:$B$1315, "&lt;=" &amp; FH$1, DataRegularSeason20242025!$D$3:$D$1315, $A6)+SUMIFS(DataRegularSeason20242025!$AB$3:$AB$1315,DataRegularSeason20242025!$B$3:$B$1315, "&lt;=" &amp; FH$1, DataRegularSeason20242025!$E$3:$E$1315, $A6)</f>
        <v>15</v>
      </c>
      <c r="FI6">
        <f>SUMIFS(DataRegularSeason20242025!$AA$3:$AA$1315,DataRegularSeason20242025!$B$3:$B$1315, "&lt;=" &amp; FI$1, DataRegularSeason20242025!$D$3:$D$1315, $A6)+SUMIFS(DataRegularSeason20242025!$AB$3:$AB$1315,DataRegularSeason20242025!$B$3:$B$1315, "&lt;=" &amp; FI$1, DataRegularSeason20242025!$E$3:$E$1315, $A6)</f>
        <v>15</v>
      </c>
      <c r="FJ6">
        <f>SUMIFS(DataRegularSeason20242025!$AA$3:$AA$1315,DataRegularSeason20242025!$B$3:$B$1315, "&lt;=" &amp; FJ$1, DataRegularSeason20242025!$D$3:$D$1315, $A6)+SUMIFS(DataRegularSeason20242025!$AB$3:$AB$1315,DataRegularSeason20242025!$B$3:$B$1315, "&lt;=" &amp; FJ$1, DataRegularSeason20242025!$E$3:$E$1315, $A6)</f>
        <v>15</v>
      </c>
      <c r="FK6">
        <f>SUMIFS(DataRegularSeason20242025!$AA$3:$AA$1315,DataRegularSeason20242025!$B$3:$B$1315, "&lt;=" &amp; FK$1, DataRegularSeason20242025!$D$3:$D$1315, $A6)+SUMIFS(DataRegularSeason20242025!$AB$3:$AB$1315,DataRegularSeason20242025!$B$3:$B$1315, "&lt;=" &amp; FK$1, DataRegularSeason20242025!$E$3:$E$1315, $A6)</f>
        <v>15</v>
      </c>
      <c r="FL6">
        <f>SUMIFS(DataRegularSeason20242025!$AA$3:$AA$1315,DataRegularSeason20242025!$B$3:$B$1315, "&lt;=" &amp; FL$1, DataRegularSeason20242025!$D$3:$D$1315, $A6)+SUMIFS(DataRegularSeason20242025!$AB$3:$AB$1315,DataRegularSeason20242025!$B$3:$B$1315, "&lt;=" &amp; FL$1, DataRegularSeason20242025!$E$3:$E$1315, $A6)</f>
        <v>15</v>
      </c>
      <c r="FM6">
        <f>SUMIFS(DataRegularSeason20242025!$AA$3:$AA$1315,DataRegularSeason20242025!$B$3:$B$1315, "&lt;=" &amp; FM$1, DataRegularSeason20242025!$D$3:$D$1315, $A6)+SUMIFS(DataRegularSeason20242025!$AB$3:$AB$1315,DataRegularSeason20242025!$B$3:$B$1315, "&lt;=" &amp; FM$1, DataRegularSeason20242025!$E$3:$E$1315, $A6)</f>
        <v>15</v>
      </c>
      <c r="FN6">
        <f>SUMIFS(DataRegularSeason20242025!$AA$3:$AA$1315,DataRegularSeason20242025!$B$3:$B$1315, "&lt;=" &amp; FN$1, DataRegularSeason20242025!$D$3:$D$1315, $A6)+SUMIFS(DataRegularSeason20242025!$AB$3:$AB$1315,DataRegularSeason20242025!$B$3:$B$1315, "&lt;=" &amp; FN$1, DataRegularSeason20242025!$E$3:$E$1315, $A6)</f>
        <v>15</v>
      </c>
      <c r="FO6">
        <f>SUMIFS(DataRegularSeason20242025!$AA$3:$AA$1315,DataRegularSeason20242025!$B$3:$B$1315, "&lt;=" &amp; FO$1, DataRegularSeason20242025!$D$3:$D$1315, $A6)+SUMIFS(DataRegularSeason20242025!$AB$3:$AB$1315,DataRegularSeason20242025!$B$3:$B$1315, "&lt;=" &amp; FO$1, DataRegularSeason20242025!$E$3:$E$1315, $A6)</f>
        <v>15</v>
      </c>
      <c r="FP6">
        <f>SUMIFS(DataRegularSeason20242025!$AA$3:$AA$1315,DataRegularSeason20242025!$B$3:$B$1315, "&lt;=" &amp; FP$1, DataRegularSeason20242025!$D$3:$D$1315, $A6)+SUMIFS(DataRegularSeason20242025!$AB$3:$AB$1315,DataRegularSeason20242025!$B$3:$B$1315, "&lt;=" &amp; FP$1, DataRegularSeason20242025!$E$3:$E$1315, $A6)</f>
        <v>15</v>
      </c>
      <c r="FQ6">
        <f>SUMIFS(DataRegularSeason20242025!$AA$3:$AA$1315,DataRegularSeason20242025!$B$3:$B$1315, "&lt;=" &amp; FQ$1, DataRegularSeason20242025!$D$3:$D$1315, $A6)+SUMIFS(DataRegularSeason20242025!$AB$3:$AB$1315,DataRegularSeason20242025!$B$3:$B$1315, "&lt;=" &amp; FQ$1, DataRegularSeason20242025!$E$3:$E$1315, $A6)</f>
        <v>15</v>
      </c>
      <c r="FR6">
        <f>SUMIFS(DataRegularSeason20242025!$AA$3:$AA$1315,DataRegularSeason20242025!$B$3:$B$1315, "&lt;=" &amp; FR$1, DataRegularSeason20242025!$D$3:$D$1315, $A6)+SUMIFS(DataRegularSeason20242025!$AB$3:$AB$1315,DataRegularSeason20242025!$B$3:$B$1315, "&lt;=" &amp; FR$1, DataRegularSeason20242025!$E$3:$E$1315, $A6)</f>
        <v>15</v>
      </c>
      <c r="FS6">
        <f>SUMIFS(DataRegularSeason20242025!$AA$3:$AA$1315,DataRegularSeason20242025!$B$3:$B$1315, "&lt;=" &amp; FS$1, DataRegularSeason20242025!$D$3:$D$1315, $A6)+SUMIFS(DataRegularSeason20242025!$AB$3:$AB$1315,DataRegularSeason20242025!$B$3:$B$1315, "&lt;=" &amp; FS$1, DataRegularSeason20242025!$E$3:$E$1315, $A6)</f>
        <v>15</v>
      </c>
      <c r="FT6">
        <f>SUMIFS(DataRegularSeason20242025!$AA$3:$AA$1315,DataRegularSeason20242025!$B$3:$B$1315, "&lt;=" &amp; FT$1, DataRegularSeason20242025!$D$3:$D$1315, $A6)+SUMIFS(DataRegularSeason20242025!$AB$3:$AB$1315,DataRegularSeason20242025!$B$3:$B$1315, "&lt;=" &amp; FT$1, DataRegularSeason20242025!$E$3:$E$1315, $A6)</f>
        <v>15</v>
      </c>
      <c r="FU6">
        <f>SUMIFS(DataRegularSeason20242025!$AA$3:$AA$1315,DataRegularSeason20242025!$B$3:$B$1315, "&lt;=" &amp; FU$1, DataRegularSeason20242025!$D$3:$D$1315, $A6)+SUMIFS(DataRegularSeason20242025!$AB$3:$AB$1315,DataRegularSeason20242025!$B$3:$B$1315, "&lt;=" &amp; FU$1, DataRegularSeason20242025!$E$3:$E$1315, $A6)</f>
        <v>15</v>
      </c>
      <c r="FV6">
        <f>SUMIFS(DataRegularSeason20242025!$AA$3:$AA$1315,DataRegularSeason20242025!$B$3:$B$1315, "&lt;=" &amp; FV$1, DataRegularSeason20242025!$D$3:$D$1315, $A6)+SUMIFS(DataRegularSeason20242025!$AB$3:$AB$1315,DataRegularSeason20242025!$B$3:$B$1315, "&lt;=" &amp; FV$1, DataRegularSeason20242025!$E$3:$E$1315, $A6)</f>
        <v>15</v>
      </c>
      <c r="FW6">
        <f>SUMIFS(DataRegularSeason20242025!$AA$3:$AA$1315,DataRegularSeason20242025!$B$3:$B$1315, "&lt;=" &amp; FW$1, DataRegularSeason20242025!$D$3:$D$1315, $A6)+SUMIFS(DataRegularSeason20242025!$AB$3:$AB$1315,DataRegularSeason20242025!$B$3:$B$1315, "&lt;=" &amp; FW$1, DataRegularSeason20242025!$E$3:$E$1315, $A6)</f>
        <v>15</v>
      </c>
      <c r="FX6">
        <f>SUMIFS(DataRegularSeason20242025!$AA$3:$AA$1315,DataRegularSeason20242025!$B$3:$B$1315, "&lt;=" &amp; FX$1, DataRegularSeason20242025!$D$3:$D$1315, $A6)+SUMIFS(DataRegularSeason20242025!$AB$3:$AB$1315,DataRegularSeason20242025!$B$3:$B$1315, "&lt;=" &amp; FX$1, DataRegularSeason20242025!$E$3:$E$1315, $A6)</f>
        <v>15</v>
      </c>
      <c r="FY6">
        <f>SUMIFS(DataRegularSeason20242025!$AA$3:$AA$1315,DataRegularSeason20242025!$B$3:$B$1315, "&lt;=" &amp; FY$1, DataRegularSeason20242025!$D$3:$D$1315, $A6)+SUMIFS(DataRegularSeason20242025!$AB$3:$AB$1315,DataRegularSeason20242025!$B$3:$B$1315, "&lt;=" &amp; FY$1, DataRegularSeason20242025!$E$3:$E$1315, $A6)</f>
        <v>15</v>
      </c>
      <c r="FZ6">
        <f>SUMIFS(DataRegularSeason20242025!$AA$3:$AA$1315,DataRegularSeason20242025!$B$3:$B$1315, "&lt;=" &amp; FZ$1, DataRegularSeason20242025!$D$3:$D$1315, $A6)+SUMIFS(DataRegularSeason20242025!$AB$3:$AB$1315,DataRegularSeason20242025!$B$3:$B$1315, "&lt;=" &amp; FZ$1, DataRegularSeason20242025!$E$3:$E$1315, $A6)</f>
        <v>15</v>
      </c>
      <c r="GA6">
        <f>SUMIFS(DataRegularSeason20242025!$AA$3:$AA$1315,DataRegularSeason20242025!$B$3:$B$1315, "&lt;=" &amp; GA$1, DataRegularSeason20242025!$D$3:$D$1315, $A6)+SUMIFS(DataRegularSeason20242025!$AB$3:$AB$1315,DataRegularSeason20242025!$B$3:$B$1315, "&lt;=" &amp; GA$1, DataRegularSeason20242025!$E$3:$E$1315, $A6)</f>
        <v>15</v>
      </c>
      <c r="GB6">
        <f>SUMIFS(DataRegularSeason20242025!$AA$3:$AA$1315,DataRegularSeason20242025!$B$3:$B$1315, "&lt;=" &amp; GB$1, DataRegularSeason20242025!$D$3:$D$1315, $A6)+SUMIFS(DataRegularSeason20242025!$AB$3:$AB$1315,DataRegularSeason20242025!$B$3:$B$1315, "&lt;=" &amp; GB$1, DataRegularSeason20242025!$E$3:$E$1315, $A6)</f>
        <v>15</v>
      </c>
      <c r="GC6">
        <f>SUMIFS(DataRegularSeason20242025!$AA$3:$AA$1315,DataRegularSeason20242025!$B$3:$B$1315, "&lt;=" &amp; GC$1, DataRegularSeason20242025!$D$3:$D$1315, $A6)+SUMIFS(DataRegularSeason20242025!$AB$3:$AB$1315,DataRegularSeason20242025!$B$3:$B$1315, "&lt;=" &amp; GC$1, DataRegularSeason20242025!$E$3:$E$1315, $A6)</f>
        <v>15</v>
      </c>
      <c r="GD6">
        <f>SUMIFS(DataRegularSeason20242025!$AA$3:$AA$1315,DataRegularSeason20242025!$B$3:$B$1315, "&lt;=" &amp; GD$1, DataRegularSeason20242025!$D$3:$D$1315, $A6)+SUMIFS(DataRegularSeason20242025!$AB$3:$AB$1315,DataRegularSeason20242025!$B$3:$B$1315, "&lt;=" &amp; GD$1, DataRegularSeason20242025!$E$3:$E$1315, $A6)</f>
        <v>15</v>
      </c>
      <c r="GE6">
        <f>SUMIFS(DataRegularSeason20242025!$AA$3:$AA$1315,DataRegularSeason20242025!$B$3:$B$1315, "&lt;=" &amp; GE$1, DataRegularSeason20242025!$D$3:$D$1315, $A6)+SUMIFS(DataRegularSeason20242025!$AB$3:$AB$1315,DataRegularSeason20242025!$B$3:$B$1315, "&lt;=" &amp; GE$1, DataRegularSeason20242025!$E$3:$E$1315, $A6)</f>
        <v>15</v>
      </c>
      <c r="GF6">
        <f>SUMIFS(DataRegularSeason20242025!$AA$3:$AA$1315,DataRegularSeason20242025!$B$3:$B$1315, "&lt;=" &amp; GF$1, DataRegularSeason20242025!$D$3:$D$1315, $A6)+SUMIFS(DataRegularSeason20242025!$AB$3:$AB$1315,DataRegularSeason20242025!$B$3:$B$1315, "&lt;=" &amp; GF$1, DataRegularSeason20242025!$E$3:$E$1315, $A6)</f>
        <v>15</v>
      </c>
      <c r="GG6">
        <f>SUMIFS(DataRegularSeason20242025!$AA$3:$AA$1315,DataRegularSeason20242025!$B$3:$B$1315, "&lt;=" &amp; GG$1, DataRegularSeason20242025!$D$3:$D$1315, $A6)+SUMIFS(DataRegularSeason20242025!$AB$3:$AB$1315,DataRegularSeason20242025!$B$3:$B$1315, "&lt;=" &amp; GG$1, DataRegularSeason20242025!$E$3:$E$1315, $A6)</f>
        <v>15</v>
      </c>
      <c r="GH6">
        <f>SUMIFS(DataRegularSeason20242025!$AA$3:$AA$1315,DataRegularSeason20242025!$B$3:$B$1315, "&lt;=" &amp; GH$1, DataRegularSeason20242025!$D$3:$D$1315, $A6)+SUMIFS(DataRegularSeason20242025!$AB$3:$AB$1315,DataRegularSeason20242025!$B$3:$B$1315, "&lt;=" &amp; GH$1, DataRegularSeason20242025!$E$3:$E$1315, $A6)</f>
        <v>15</v>
      </c>
      <c r="GI6">
        <f>SUMIFS(DataRegularSeason20242025!$AA$3:$AA$1315,DataRegularSeason20242025!$B$3:$B$1315, "&lt;=" &amp; GI$1, DataRegularSeason20242025!$D$3:$D$1315, $A6)+SUMIFS(DataRegularSeason20242025!$AB$3:$AB$1315,DataRegularSeason20242025!$B$3:$B$1315, "&lt;=" &amp; GI$1, DataRegularSeason20242025!$E$3:$E$1315, $A6)</f>
        <v>15</v>
      </c>
      <c r="GJ6">
        <f>SUMIFS(DataRegularSeason20242025!$AA$3:$AA$1315,DataRegularSeason20242025!$B$3:$B$1315, "&lt;=" &amp; GJ$1, DataRegularSeason20242025!$D$3:$D$1315, $A6)+SUMIFS(DataRegularSeason20242025!$AB$3:$AB$1315,DataRegularSeason20242025!$B$3:$B$1315, "&lt;=" &amp; GJ$1, DataRegularSeason20242025!$E$3:$E$1315, $A6)</f>
        <v>15</v>
      </c>
      <c r="GK6">
        <f>SUMIFS(DataRegularSeason20242025!$AA$3:$AA$1315,DataRegularSeason20242025!$B$3:$B$1315, "&lt;=" &amp; GK$1, DataRegularSeason20242025!$D$3:$D$1315, $A6)+SUMIFS(DataRegularSeason20242025!$AB$3:$AB$1315,DataRegularSeason20242025!$B$3:$B$1315, "&lt;=" &amp; GK$1, DataRegularSeason20242025!$E$3:$E$1315, $A6)</f>
        <v>15</v>
      </c>
      <c r="GL6">
        <f>SUMIFS(DataRegularSeason20242025!$AA$3:$AA$1315,DataRegularSeason20242025!$B$3:$B$1315, "&lt;=" &amp; GL$1, DataRegularSeason20242025!$D$3:$D$1315, $A6)+SUMIFS(DataRegularSeason20242025!$AB$3:$AB$1315,DataRegularSeason20242025!$B$3:$B$1315, "&lt;=" &amp; GL$1, DataRegularSeason20242025!$E$3:$E$1315, $A6)</f>
        <v>15</v>
      </c>
      <c r="GM6">
        <f>SUMIFS(DataRegularSeason20242025!$AA$3:$AA$1315,DataRegularSeason20242025!$B$3:$B$1315, "&lt;=" &amp; GM$1, DataRegularSeason20242025!$D$3:$D$1315, $A6)+SUMIFS(DataRegularSeason20242025!$AB$3:$AB$1315,DataRegularSeason20242025!$B$3:$B$1315, "&lt;=" &amp; GM$1, DataRegularSeason20242025!$E$3:$E$1315, $A6)</f>
        <v>15</v>
      </c>
      <c r="GN6">
        <f>SUMIFS(DataRegularSeason20242025!$AA$3:$AA$1315,DataRegularSeason20242025!$B$3:$B$1315, "&lt;=" &amp; GN$1, DataRegularSeason20242025!$D$3:$D$1315, $A6)+SUMIFS(DataRegularSeason20242025!$AB$3:$AB$1315,DataRegularSeason20242025!$B$3:$B$1315, "&lt;=" &amp; GN$1, DataRegularSeason20242025!$E$3:$E$1315, $A6)</f>
        <v>15</v>
      </c>
      <c r="GO6">
        <f>SUMIFS(DataRegularSeason20242025!$AA$3:$AA$1315,DataRegularSeason20242025!$B$3:$B$1315, "&lt;=" &amp; GO$1, DataRegularSeason20242025!$D$3:$D$1315, $A6)+SUMIFS(DataRegularSeason20242025!$AB$3:$AB$1315,DataRegularSeason20242025!$B$3:$B$1315, "&lt;=" &amp; GO$1, DataRegularSeason20242025!$E$3:$E$1315, $A6)</f>
        <v>15</v>
      </c>
      <c r="GP6">
        <f>SUMIFS(DataRegularSeason20242025!$AA$3:$AA$1315,DataRegularSeason20242025!$B$3:$B$1315, "&lt;=" &amp; GP$1, DataRegularSeason20242025!$D$3:$D$1315, $A6)+SUMIFS(DataRegularSeason20242025!$AB$3:$AB$1315,DataRegularSeason20242025!$B$3:$B$1315, "&lt;=" &amp; GP$1, DataRegularSeason20242025!$E$3:$E$1315, $A6)</f>
        <v>15</v>
      </c>
      <c r="GQ6">
        <f>SUMIFS(DataRegularSeason20242025!$AA$3:$AA$1315,DataRegularSeason20242025!$B$3:$B$1315, "&lt;=" &amp; GQ$1, DataRegularSeason20242025!$D$3:$D$1315, $A6)+SUMIFS(DataRegularSeason20242025!$AB$3:$AB$1315,DataRegularSeason20242025!$B$3:$B$1315, "&lt;=" &amp; GQ$1, DataRegularSeason20242025!$E$3:$E$1315, $A6)</f>
        <v>15</v>
      </c>
      <c r="GR6">
        <f>SUMIFS(DataRegularSeason20242025!$AA$3:$AA$1315,DataRegularSeason20242025!$B$3:$B$1315, "&lt;=" &amp; GR$1, DataRegularSeason20242025!$D$3:$D$1315, $A6)+SUMIFS(DataRegularSeason20242025!$AB$3:$AB$1315,DataRegularSeason20242025!$B$3:$B$1315, "&lt;=" &amp; GR$1, DataRegularSeason20242025!$E$3:$E$1315, $A6)</f>
        <v>15</v>
      </c>
      <c r="GS6">
        <f>SUMIFS(DataRegularSeason20242025!$AA$3:$AA$1315,DataRegularSeason20242025!$B$3:$B$1315, "&lt;=" &amp; GS$1, DataRegularSeason20242025!$D$3:$D$1315, $A6)+SUMIFS(DataRegularSeason20242025!$AB$3:$AB$1315,DataRegularSeason20242025!$B$3:$B$1315, "&lt;=" &amp; GS$1, DataRegularSeason20242025!$E$3:$E$1315, $A6)</f>
        <v>15</v>
      </c>
      <c r="GT6">
        <f>SUMIFS(DataRegularSeason20242025!$AA$3:$AA$1315,DataRegularSeason20242025!$B$3:$B$1315, "&lt;=" &amp; GT$1, DataRegularSeason20242025!$D$3:$D$1315, $A6)+SUMIFS(DataRegularSeason20242025!$AB$3:$AB$1315,DataRegularSeason20242025!$B$3:$B$1315, "&lt;=" &amp; GT$1, DataRegularSeason20242025!$E$3:$E$1315, $A6)</f>
        <v>15</v>
      </c>
      <c r="GU6">
        <f>SUMIFS(DataRegularSeason20242025!$AA$3:$AA$1315,DataRegularSeason20242025!$B$3:$B$1315, "&lt;=" &amp; GU$1, DataRegularSeason20242025!$D$3:$D$1315, $A6)+SUMIFS(DataRegularSeason20242025!$AB$3:$AB$1315,DataRegularSeason20242025!$B$3:$B$1315, "&lt;=" &amp; GU$1, DataRegularSeason20242025!$E$3:$E$1315, $A6)</f>
        <v>15</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14</v>
      </c>
      <c r="AS7">
        <f>SUMIFS(DataRegularSeason20242025!$AA$3:$AA$1315,DataRegularSeason20242025!$B$3:$B$1315, "&lt;=" &amp; AS$1, DataRegularSeason20242025!$D$3:$D$1315, $A7)+SUMIFS(DataRegularSeason20242025!$AB$3:$AB$1315,DataRegularSeason20242025!$B$3:$B$1315, "&lt;=" &amp; AS$1, DataRegularSeason20242025!$E$3:$E$1315, $A7)</f>
        <v>14</v>
      </c>
      <c r="AT7">
        <f>SUMIFS(DataRegularSeason20242025!$AA$3:$AA$1315,DataRegularSeason20242025!$B$3:$B$1315, "&lt;=" &amp; AT$1, DataRegularSeason20242025!$D$3:$D$1315, $A7)+SUMIFS(DataRegularSeason20242025!$AB$3:$AB$1315,DataRegularSeason20242025!$B$3:$B$1315, "&lt;=" &amp; AT$1, DataRegularSeason20242025!$E$3:$E$1315, $A7)</f>
        <v>14</v>
      </c>
      <c r="AU7">
        <f>SUMIFS(DataRegularSeason20242025!$AA$3:$AA$1315,DataRegularSeason20242025!$B$3:$B$1315, "&lt;=" &amp; AU$1, DataRegularSeason20242025!$D$3:$D$1315, $A7)+SUMIFS(DataRegularSeason20242025!$AB$3:$AB$1315,DataRegularSeason20242025!$B$3:$B$1315, "&lt;=" &amp; AU$1, DataRegularSeason20242025!$E$3:$E$1315, $A7)</f>
        <v>14</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14</v>
      </c>
      <c r="AY7">
        <f>SUMIFS(DataRegularSeason20242025!$AA$3:$AA$1315,DataRegularSeason20242025!$B$3:$B$1315, "&lt;=" &amp; AY$1, DataRegularSeason20242025!$D$3:$D$1315, $A7)+SUMIFS(DataRegularSeason20242025!$AB$3:$AB$1315,DataRegularSeason20242025!$B$3:$B$1315, "&lt;=" &amp; AY$1, DataRegularSeason20242025!$E$3:$E$1315, $A7)</f>
        <v>14</v>
      </c>
      <c r="AZ7">
        <f>SUMIFS(DataRegularSeason20242025!$AA$3:$AA$1315,DataRegularSeason20242025!$B$3:$B$1315, "&lt;=" &amp; AZ$1, DataRegularSeason20242025!$D$3:$D$1315, $A7)+SUMIFS(DataRegularSeason20242025!$AB$3:$AB$1315,DataRegularSeason20242025!$B$3:$B$1315, "&lt;=" &amp; AZ$1, DataRegularSeason20242025!$E$3:$E$1315, $A7)</f>
        <v>14</v>
      </c>
      <c r="BA7">
        <f>SUMIFS(DataRegularSeason20242025!$AA$3:$AA$1315,DataRegularSeason20242025!$B$3:$B$1315, "&lt;=" &amp; BA$1, DataRegularSeason20242025!$D$3:$D$1315, $A7)+SUMIFS(DataRegularSeason20242025!$AB$3:$AB$1315,DataRegularSeason20242025!$B$3:$B$1315, "&lt;=" &amp; BA$1, DataRegularSeason20242025!$E$3:$E$1315, $A7)</f>
        <v>14</v>
      </c>
      <c r="BB7">
        <f>SUMIFS(DataRegularSeason20242025!$AA$3:$AA$1315,DataRegularSeason20242025!$B$3:$B$1315, "&lt;=" &amp; BB$1, DataRegularSeason20242025!$D$3:$D$1315, $A7)+SUMIFS(DataRegularSeason20242025!$AB$3:$AB$1315,DataRegularSeason20242025!$B$3:$B$1315, "&lt;=" &amp; BB$1, DataRegularSeason20242025!$E$3:$E$1315, $A7)</f>
        <v>14</v>
      </c>
      <c r="BC7">
        <f>SUMIFS(DataRegularSeason20242025!$AA$3:$AA$1315,DataRegularSeason20242025!$B$3:$B$1315, "&lt;=" &amp; BC$1, DataRegularSeason20242025!$D$3:$D$1315, $A7)+SUMIFS(DataRegularSeason20242025!$AB$3:$AB$1315,DataRegularSeason20242025!$B$3:$B$1315, "&lt;=" &amp; BC$1, DataRegularSeason20242025!$E$3:$E$1315, $A7)</f>
        <v>14</v>
      </c>
      <c r="BD7">
        <f>SUMIFS(DataRegularSeason20242025!$AA$3:$AA$1315,DataRegularSeason20242025!$B$3:$B$1315, "&lt;=" &amp; BD$1, DataRegularSeason20242025!$D$3:$D$1315, $A7)+SUMIFS(DataRegularSeason20242025!$AB$3:$AB$1315,DataRegularSeason20242025!$B$3:$B$1315, "&lt;=" &amp; BD$1, DataRegularSeason20242025!$E$3:$E$1315, $A7)</f>
        <v>14</v>
      </c>
      <c r="BE7">
        <f>SUMIFS(DataRegularSeason20242025!$AA$3:$AA$1315,DataRegularSeason20242025!$B$3:$B$1315, "&lt;=" &amp; BE$1, DataRegularSeason20242025!$D$3:$D$1315, $A7)+SUMIFS(DataRegularSeason20242025!$AB$3:$AB$1315,DataRegularSeason20242025!$B$3:$B$1315, "&lt;=" &amp; BE$1, DataRegularSeason20242025!$E$3:$E$1315, $A7)</f>
        <v>14</v>
      </c>
      <c r="BF7">
        <f>SUMIFS(DataRegularSeason20242025!$AA$3:$AA$1315,DataRegularSeason20242025!$B$3:$B$1315, "&lt;=" &amp; BF$1, DataRegularSeason20242025!$D$3:$D$1315, $A7)+SUMIFS(DataRegularSeason20242025!$AB$3:$AB$1315,DataRegularSeason20242025!$B$3:$B$1315, "&lt;=" &amp; BF$1, DataRegularSeason20242025!$E$3:$E$1315, $A7)</f>
        <v>14</v>
      </c>
      <c r="BG7">
        <f>SUMIFS(DataRegularSeason20242025!$AA$3:$AA$1315,DataRegularSeason20242025!$B$3:$B$1315, "&lt;=" &amp; BG$1, DataRegularSeason20242025!$D$3:$D$1315, $A7)+SUMIFS(DataRegularSeason20242025!$AB$3:$AB$1315,DataRegularSeason20242025!$B$3:$B$1315, "&lt;=" &amp; BG$1, DataRegularSeason20242025!$E$3:$E$1315, $A7)</f>
        <v>14</v>
      </c>
      <c r="BH7">
        <f>SUMIFS(DataRegularSeason20242025!$AA$3:$AA$1315,DataRegularSeason20242025!$B$3:$B$1315, "&lt;=" &amp; BH$1, DataRegularSeason20242025!$D$3:$D$1315, $A7)+SUMIFS(DataRegularSeason20242025!$AB$3:$AB$1315,DataRegularSeason20242025!$B$3:$B$1315, "&lt;=" &amp; BH$1, DataRegularSeason20242025!$E$3:$E$1315, $A7)</f>
        <v>14</v>
      </c>
      <c r="BI7">
        <f>SUMIFS(DataRegularSeason20242025!$AA$3:$AA$1315,DataRegularSeason20242025!$B$3:$B$1315, "&lt;=" &amp; BI$1, DataRegularSeason20242025!$D$3:$D$1315, $A7)+SUMIFS(DataRegularSeason20242025!$AB$3:$AB$1315,DataRegularSeason20242025!$B$3:$B$1315, "&lt;=" &amp; BI$1, DataRegularSeason20242025!$E$3:$E$1315, $A7)</f>
        <v>14</v>
      </c>
      <c r="BJ7">
        <f>SUMIFS(DataRegularSeason20242025!$AA$3:$AA$1315,DataRegularSeason20242025!$B$3:$B$1315, "&lt;=" &amp; BJ$1, DataRegularSeason20242025!$D$3:$D$1315, $A7)+SUMIFS(DataRegularSeason20242025!$AB$3:$AB$1315,DataRegularSeason20242025!$B$3:$B$1315, "&lt;=" &amp; BJ$1, DataRegularSeason20242025!$E$3:$E$1315, $A7)</f>
        <v>14</v>
      </c>
      <c r="BK7">
        <f>SUMIFS(DataRegularSeason20242025!$AA$3:$AA$1315,DataRegularSeason20242025!$B$3:$B$1315, "&lt;=" &amp; BK$1, DataRegularSeason20242025!$D$3:$D$1315, $A7)+SUMIFS(DataRegularSeason20242025!$AB$3:$AB$1315,DataRegularSeason20242025!$B$3:$B$1315, "&lt;=" &amp; BK$1, DataRegularSeason20242025!$E$3:$E$1315, $A7)</f>
        <v>14</v>
      </c>
      <c r="BL7">
        <f>SUMIFS(DataRegularSeason20242025!$AA$3:$AA$1315,DataRegularSeason20242025!$B$3:$B$1315, "&lt;=" &amp; BL$1, DataRegularSeason20242025!$D$3:$D$1315, $A7)+SUMIFS(DataRegularSeason20242025!$AB$3:$AB$1315,DataRegularSeason20242025!$B$3:$B$1315, "&lt;=" &amp; BL$1, DataRegularSeason20242025!$E$3:$E$1315, $A7)</f>
        <v>14</v>
      </c>
      <c r="BM7">
        <f>SUMIFS(DataRegularSeason20242025!$AA$3:$AA$1315,DataRegularSeason20242025!$B$3:$B$1315, "&lt;=" &amp; BM$1, DataRegularSeason20242025!$D$3:$D$1315, $A7)+SUMIFS(DataRegularSeason20242025!$AB$3:$AB$1315,DataRegularSeason20242025!$B$3:$B$1315, "&lt;=" &amp; BM$1, DataRegularSeason20242025!$E$3:$E$1315, $A7)</f>
        <v>14</v>
      </c>
      <c r="BN7">
        <f>SUMIFS(DataRegularSeason20242025!$AA$3:$AA$1315,DataRegularSeason20242025!$B$3:$B$1315, "&lt;=" &amp; BN$1, DataRegularSeason20242025!$D$3:$D$1315, $A7)+SUMIFS(DataRegularSeason20242025!$AB$3:$AB$1315,DataRegularSeason20242025!$B$3:$B$1315, "&lt;=" &amp; BN$1, DataRegularSeason20242025!$E$3:$E$1315, $A7)</f>
        <v>14</v>
      </c>
      <c r="BO7">
        <f>SUMIFS(DataRegularSeason20242025!$AA$3:$AA$1315,DataRegularSeason20242025!$B$3:$B$1315, "&lt;=" &amp; BO$1, DataRegularSeason20242025!$D$3:$D$1315, $A7)+SUMIFS(DataRegularSeason20242025!$AB$3:$AB$1315,DataRegularSeason20242025!$B$3:$B$1315, "&lt;=" &amp; BO$1, DataRegularSeason20242025!$E$3:$E$1315, $A7)</f>
        <v>14</v>
      </c>
      <c r="BP7">
        <f>SUMIFS(DataRegularSeason20242025!$AA$3:$AA$1315,DataRegularSeason20242025!$B$3:$B$1315, "&lt;=" &amp; BP$1, DataRegularSeason20242025!$D$3:$D$1315, $A7)+SUMIFS(DataRegularSeason20242025!$AB$3:$AB$1315,DataRegularSeason20242025!$B$3:$B$1315, "&lt;=" &amp; BP$1, DataRegularSeason20242025!$E$3:$E$1315, $A7)</f>
        <v>14</v>
      </c>
      <c r="BQ7">
        <f>SUMIFS(DataRegularSeason20242025!$AA$3:$AA$1315,DataRegularSeason20242025!$B$3:$B$1315, "&lt;=" &amp; BQ$1, DataRegularSeason20242025!$D$3:$D$1315, $A7)+SUMIFS(DataRegularSeason20242025!$AB$3:$AB$1315,DataRegularSeason20242025!$B$3:$B$1315, "&lt;=" &amp; BQ$1, DataRegularSeason20242025!$E$3:$E$1315, $A7)</f>
        <v>14</v>
      </c>
      <c r="BR7">
        <f>SUMIFS(DataRegularSeason20242025!$AA$3:$AA$1315,DataRegularSeason20242025!$B$3:$B$1315, "&lt;=" &amp; BR$1, DataRegularSeason20242025!$D$3:$D$1315, $A7)+SUMIFS(DataRegularSeason20242025!$AB$3:$AB$1315,DataRegularSeason20242025!$B$3:$B$1315, "&lt;=" &amp; BR$1, DataRegularSeason20242025!$E$3:$E$1315, $A7)</f>
        <v>14</v>
      </c>
      <c r="BS7">
        <f>SUMIFS(DataRegularSeason20242025!$AA$3:$AA$1315,DataRegularSeason20242025!$B$3:$B$1315, "&lt;=" &amp; BS$1, DataRegularSeason20242025!$D$3:$D$1315, $A7)+SUMIFS(DataRegularSeason20242025!$AB$3:$AB$1315,DataRegularSeason20242025!$B$3:$B$1315, "&lt;=" &amp; BS$1, DataRegularSeason20242025!$E$3:$E$1315, $A7)</f>
        <v>14</v>
      </c>
      <c r="BT7">
        <f>SUMIFS(DataRegularSeason20242025!$AA$3:$AA$1315,DataRegularSeason20242025!$B$3:$B$1315, "&lt;=" &amp; BT$1, DataRegularSeason20242025!$D$3:$D$1315, $A7)+SUMIFS(DataRegularSeason20242025!$AB$3:$AB$1315,DataRegularSeason20242025!$B$3:$B$1315, "&lt;=" &amp; BT$1, DataRegularSeason20242025!$E$3:$E$1315, $A7)</f>
        <v>14</v>
      </c>
      <c r="BU7">
        <f>SUMIFS(DataRegularSeason20242025!$AA$3:$AA$1315,DataRegularSeason20242025!$B$3:$B$1315, "&lt;=" &amp; BU$1, DataRegularSeason20242025!$D$3:$D$1315, $A7)+SUMIFS(DataRegularSeason20242025!$AB$3:$AB$1315,DataRegularSeason20242025!$B$3:$B$1315, "&lt;=" &amp; BU$1, DataRegularSeason20242025!$E$3:$E$1315, $A7)</f>
        <v>14</v>
      </c>
      <c r="BV7">
        <f>SUMIFS(DataRegularSeason20242025!$AA$3:$AA$1315,DataRegularSeason20242025!$B$3:$B$1315, "&lt;=" &amp; BV$1, DataRegularSeason20242025!$D$3:$D$1315, $A7)+SUMIFS(DataRegularSeason20242025!$AB$3:$AB$1315,DataRegularSeason20242025!$B$3:$B$1315, "&lt;=" &amp; BV$1, DataRegularSeason20242025!$E$3:$E$1315, $A7)</f>
        <v>14</v>
      </c>
      <c r="BW7">
        <f>SUMIFS(DataRegularSeason20242025!$AA$3:$AA$1315,DataRegularSeason20242025!$B$3:$B$1315, "&lt;=" &amp; BW$1, DataRegularSeason20242025!$D$3:$D$1315, $A7)+SUMIFS(DataRegularSeason20242025!$AB$3:$AB$1315,DataRegularSeason20242025!$B$3:$B$1315, "&lt;=" &amp; BW$1, DataRegularSeason20242025!$E$3:$E$1315, $A7)</f>
        <v>14</v>
      </c>
      <c r="BX7">
        <f>SUMIFS(DataRegularSeason20242025!$AA$3:$AA$1315,DataRegularSeason20242025!$B$3:$B$1315, "&lt;=" &amp; BX$1, DataRegularSeason20242025!$D$3:$D$1315, $A7)+SUMIFS(DataRegularSeason20242025!$AB$3:$AB$1315,DataRegularSeason20242025!$B$3:$B$1315, "&lt;=" &amp; BX$1, DataRegularSeason20242025!$E$3:$E$1315, $A7)</f>
        <v>14</v>
      </c>
      <c r="BY7">
        <f>SUMIFS(DataRegularSeason20242025!$AA$3:$AA$1315,DataRegularSeason20242025!$B$3:$B$1315, "&lt;=" &amp; BY$1, DataRegularSeason20242025!$D$3:$D$1315, $A7)+SUMIFS(DataRegularSeason20242025!$AB$3:$AB$1315,DataRegularSeason20242025!$B$3:$B$1315, "&lt;=" &amp; BY$1, DataRegularSeason20242025!$E$3:$E$1315, $A7)</f>
        <v>14</v>
      </c>
      <c r="BZ7">
        <f>SUMIFS(DataRegularSeason20242025!$AA$3:$AA$1315,DataRegularSeason20242025!$B$3:$B$1315, "&lt;=" &amp; BZ$1, DataRegularSeason20242025!$D$3:$D$1315, $A7)+SUMIFS(DataRegularSeason20242025!$AB$3:$AB$1315,DataRegularSeason20242025!$B$3:$B$1315, "&lt;=" &amp; BZ$1, DataRegularSeason20242025!$E$3:$E$1315, $A7)</f>
        <v>14</v>
      </c>
      <c r="CA7">
        <f>SUMIFS(DataRegularSeason20242025!$AA$3:$AA$1315,DataRegularSeason20242025!$B$3:$B$1315, "&lt;=" &amp; CA$1, DataRegularSeason20242025!$D$3:$D$1315, $A7)+SUMIFS(DataRegularSeason20242025!$AB$3:$AB$1315,DataRegularSeason20242025!$B$3:$B$1315, "&lt;=" &amp; CA$1, DataRegularSeason20242025!$E$3:$E$1315, $A7)</f>
        <v>14</v>
      </c>
      <c r="CB7">
        <f>SUMIFS(DataRegularSeason20242025!$AA$3:$AA$1315,DataRegularSeason20242025!$B$3:$B$1315, "&lt;=" &amp; CB$1, DataRegularSeason20242025!$D$3:$D$1315, $A7)+SUMIFS(DataRegularSeason20242025!$AB$3:$AB$1315,DataRegularSeason20242025!$B$3:$B$1315, "&lt;=" &amp; CB$1, DataRegularSeason20242025!$E$3:$E$1315, $A7)</f>
        <v>14</v>
      </c>
      <c r="CC7">
        <f>SUMIFS(DataRegularSeason20242025!$AA$3:$AA$1315,DataRegularSeason20242025!$B$3:$B$1315, "&lt;=" &amp; CC$1, DataRegularSeason20242025!$D$3:$D$1315, $A7)+SUMIFS(DataRegularSeason20242025!$AB$3:$AB$1315,DataRegularSeason20242025!$B$3:$B$1315, "&lt;=" &amp; CC$1, DataRegularSeason20242025!$E$3:$E$1315, $A7)</f>
        <v>14</v>
      </c>
      <c r="CD7">
        <f>SUMIFS(DataRegularSeason20242025!$AA$3:$AA$1315,DataRegularSeason20242025!$B$3:$B$1315, "&lt;=" &amp; CD$1, DataRegularSeason20242025!$D$3:$D$1315, $A7)+SUMIFS(DataRegularSeason20242025!$AB$3:$AB$1315,DataRegularSeason20242025!$B$3:$B$1315, "&lt;=" &amp; CD$1, DataRegularSeason20242025!$E$3:$E$1315, $A7)</f>
        <v>14</v>
      </c>
      <c r="CE7">
        <f>SUMIFS(DataRegularSeason20242025!$AA$3:$AA$1315,DataRegularSeason20242025!$B$3:$B$1315, "&lt;=" &amp; CE$1, DataRegularSeason20242025!$D$3:$D$1315, $A7)+SUMIFS(DataRegularSeason20242025!$AB$3:$AB$1315,DataRegularSeason20242025!$B$3:$B$1315, "&lt;=" &amp; CE$1, DataRegularSeason20242025!$E$3:$E$1315, $A7)</f>
        <v>14</v>
      </c>
      <c r="CF7">
        <f>SUMIFS(DataRegularSeason20242025!$AA$3:$AA$1315,DataRegularSeason20242025!$B$3:$B$1315, "&lt;=" &amp; CF$1, DataRegularSeason20242025!$D$3:$D$1315, $A7)+SUMIFS(DataRegularSeason20242025!$AB$3:$AB$1315,DataRegularSeason20242025!$B$3:$B$1315, "&lt;=" &amp; CF$1, DataRegularSeason20242025!$E$3:$E$1315, $A7)</f>
        <v>14</v>
      </c>
      <c r="CG7">
        <f>SUMIFS(DataRegularSeason20242025!$AA$3:$AA$1315,DataRegularSeason20242025!$B$3:$B$1315, "&lt;=" &amp; CG$1, DataRegularSeason20242025!$D$3:$D$1315, $A7)+SUMIFS(DataRegularSeason20242025!$AB$3:$AB$1315,DataRegularSeason20242025!$B$3:$B$1315, "&lt;=" &amp; CG$1, DataRegularSeason20242025!$E$3:$E$1315, $A7)</f>
        <v>14</v>
      </c>
      <c r="CH7">
        <f>SUMIFS(DataRegularSeason20242025!$AA$3:$AA$1315,DataRegularSeason20242025!$B$3:$B$1315, "&lt;=" &amp; CH$1, DataRegularSeason20242025!$D$3:$D$1315, $A7)+SUMIFS(DataRegularSeason20242025!$AB$3:$AB$1315,DataRegularSeason20242025!$B$3:$B$1315, "&lt;=" &amp; CH$1, DataRegularSeason20242025!$E$3:$E$1315, $A7)</f>
        <v>14</v>
      </c>
      <c r="CI7">
        <f>SUMIFS(DataRegularSeason20242025!$AA$3:$AA$1315,DataRegularSeason20242025!$B$3:$B$1315, "&lt;=" &amp; CI$1, DataRegularSeason20242025!$D$3:$D$1315, $A7)+SUMIFS(DataRegularSeason20242025!$AB$3:$AB$1315,DataRegularSeason20242025!$B$3:$B$1315, "&lt;=" &amp; CI$1, DataRegularSeason20242025!$E$3:$E$1315, $A7)</f>
        <v>14</v>
      </c>
      <c r="CJ7">
        <f>SUMIFS(DataRegularSeason20242025!$AA$3:$AA$1315,DataRegularSeason20242025!$B$3:$B$1315, "&lt;=" &amp; CJ$1, DataRegularSeason20242025!$D$3:$D$1315, $A7)+SUMIFS(DataRegularSeason20242025!$AB$3:$AB$1315,DataRegularSeason20242025!$B$3:$B$1315, "&lt;=" &amp; CJ$1, DataRegularSeason20242025!$E$3:$E$1315, $A7)</f>
        <v>14</v>
      </c>
      <c r="CK7">
        <f>SUMIFS(DataRegularSeason20242025!$AA$3:$AA$1315,DataRegularSeason20242025!$B$3:$B$1315, "&lt;=" &amp; CK$1, DataRegularSeason20242025!$D$3:$D$1315, $A7)+SUMIFS(DataRegularSeason20242025!$AB$3:$AB$1315,DataRegularSeason20242025!$B$3:$B$1315, "&lt;=" &amp; CK$1, DataRegularSeason20242025!$E$3:$E$1315, $A7)</f>
        <v>14</v>
      </c>
      <c r="CL7">
        <f>SUMIFS(DataRegularSeason20242025!$AA$3:$AA$1315,DataRegularSeason20242025!$B$3:$B$1315, "&lt;=" &amp; CL$1, DataRegularSeason20242025!$D$3:$D$1315, $A7)+SUMIFS(DataRegularSeason20242025!$AB$3:$AB$1315,DataRegularSeason20242025!$B$3:$B$1315, "&lt;=" &amp; CL$1, DataRegularSeason20242025!$E$3:$E$1315, $A7)</f>
        <v>14</v>
      </c>
      <c r="CM7">
        <f>SUMIFS(DataRegularSeason20242025!$AA$3:$AA$1315,DataRegularSeason20242025!$B$3:$B$1315, "&lt;=" &amp; CM$1, DataRegularSeason20242025!$D$3:$D$1315, $A7)+SUMIFS(DataRegularSeason20242025!$AB$3:$AB$1315,DataRegularSeason20242025!$B$3:$B$1315, "&lt;=" &amp; CM$1, DataRegularSeason20242025!$E$3:$E$1315, $A7)</f>
        <v>14</v>
      </c>
      <c r="CN7">
        <f>SUMIFS(DataRegularSeason20242025!$AA$3:$AA$1315,DataRegularSeason20242025!$B$3:$B$1315, "&lt;=" &amp; CN$1, DataRegularSeason20242025!$D$3:$D$1315, $A7)+SUMIFS(DataRegularSeason20242025!$AB$3:$AB$1315,DataRegularSeason20242025!$B$3:$B$1315, "&lt;=" &amp; CN$1, DataRegularSeason20242025!$E$3:$E$1315, $A7)</f>
        <v>14</v>
      </c>
      <c r="CO7">
        <f>SUMIFS(DataRegularSeason20242025!$AA$3:$AA$1315,DataRegularSeason20242025!$B$3:$B$1315, "&lt;=" &amp; CO$1, DataRegularSeason20242025!$D$3:$D$1315, $A7)+SUMIFS(DataRegularSeason20242025!$AB$3:$AB$1315,DataRegularSeason20242025!$B$3:$B$1315, "&lt;=" &amp; CO$1, DataRegularSeason20242025!$E$3:$E$1315, $A7)</f>
        <v>14</v>
      </c>
      <c r="CP7">
        <f>SUMIFS(DataRegularSeason20242025!$AA$3:$AA$1315,DataRegularSeason20242025!$B$3:$B$1315, "&lt;=" &amp; CP$1, DataRegularSeason20242025!$D$3:$D$1315, $A7)+SUMIFS(DataRegularSeason20242025!$AB$3:$AB$1315,DataRegularSeason20242025!$B$3:$B$1315, "&lt;=" &amp; CP$1, DataRegularSeason20242025!$E$3:$E$1315, $A7)</f>
        <v>14</v>
      </c>
      <c r="CQ7">
        <f>SUMIFS(DataRegularSeason20242025!$AA$3:$AA$1315,DataRegularSeason20242025!$B$3:$B$1315, "&lt;=" &amp; CQ$1, DataRegularSeason20242025!$D$3:$D$1315, $A7)+SUMIFS(DataRegularSeason20242025!$AB$3:$AB$1315,DataRegularSeason20242025!$B$3:$B$1315, "&lt;=" &amp; CQ$1, DataRegularSeason20242025!$E$3:$E$1315, $A7)</f>
        <v>14</v>
      </c>
      <c r="CR7">
        <f>SUMIFS(DataRegularSeason20242025!$AA$3:$AA$1315,DataRegularSeason20242025!$B$3:$B$1315, "&lt;=" &amp; CR$1, DataRegularSeason20242025!$D$3:$D$1315, $A7)+SUMIFS(DataRegularSeason20242025!$AB$3:$AB$1315,DataRegularSeason20242025!$B$3:$B$1315, "&lt;=" &amp; CR$1, DataRegularSeason20242025!$E$3:$E$1315, $A7)</f>
        <v>14</v>
      </c>
      <c r="CS7">
        <f>SUMIFS(DataRegularSeason20242025!$AA$3:$AA$1315,DataRegularSeason20242025!$B$3:$B$1315, "&lt;=" &amp; CS$1, DataRegularSeason20242025!$D$3:$D$1315, $A7)+SUMIFS(DataRegularSeason20242025!$AB$3:$AB$1315,DataRegularSeason20242025!$B$3:$B$1315, "&lt;=" &amp; CS$1, DataRegularSeason20242025!$E$3:$E$1315, $A7)</f>
        <v>14</v>
      </c>
      <c r="CT7">
        <f>SUMIFS(DataRegularSeason20242025!$AA$3:$AA$1315,DataRegularSeason20242025!$B$3:$B$1315, "&lt;=" &amp; CT$1, DataRegularSeason20242025!$D$3:$D$1315, $A7)+SUMIFS(DataRegularSeason20242025!$AB$3:$AB$1315,DataRegularSeason20242025!$B$3:$B$1315, "&lt;=" &amp; CT$1, DataRegularSeason20242025!$E$3:$E$1315, $A7)</f>
        <v>14</v>
      </c>
      <c r="CU7">
        <f>SUMIFS(DataRegularSeason20242025!$AA$3:$AA$1315,DataRegularSeason20242025!$B$3:$B$1315, "&lt;=" &amp; CU$1, DataRegularSeason20242025!$D$3:$D$1315, $A7)+SUMIFS(DataRegularSeason20242025!$AB$3:$AB$1315,DataRegularSeason20242025!$B$3:$B$1315, "&lt;=" &amp; CU$1, DataRegularSeason20242025!$E$3:$E$1315, $A7)</f>
        <v>14</v>
      </c>
      <c r="CV7">
        <f>SUMIFS(DataRegularSeason20242025!$AA$3:$AA$1315,DataRegularSeason20242025!$B$3:$B$1315, "&lt;=" &amp; CV$1, DataRegularSeason20242025!$D$3:$D$1315, $A7)+SUMIFS(DataRegularSeason20242025!$AB$3:$AB$1315,DataRegularSeason20242025!$B$3:$B$1315, "&lt;=" &amp; CV$1, DataRegularSeason20242025!$E$3:$E$1315, $A7)</f>
        <v>14</v>
      </c>
      <c r="CW7">
        <f>SUMIFS(DataRegularSeason20242025!$AA$3:$AA$1315,DataRegularSeason20242025!$B$3:$B$1315, "&lt;=" &amp; CW$1, DataRegularSeason20242025!$D$3:$D$1315, $A7)+SUMIFS(DataRegularSeason20242025!$AB$3:$AB$1315,DataRegularSeason20242025!$B$3:$B$1315, "&lt;=" &amp; CW$1, DataRegularSeason20242025!$E$3:$E$1315, $A7)</f>
        <v>14</v>
      </c>
      <c r="CX7">
        <f>SUMIFS(DataRegularSeason20242025!$AA$3:$AA$1315,DataRegularSeason20242025!$B$3:$B$1315, "&lt;=" &amp; CX$1, DataRegularSeason20242025!$D$3:$D$1315, $A7)+SUMIFS(DataRegularSeason20242025!$AB$3:$AB$1315,DataRegularSeason20242025!$B$3:$B$1315, "&lt;=" &amp; CX$1, DataRegularSeason20242025!$E$3:$E$1315, $A7)</f>
        <v>14</v>
      </c>
      <c r="CY7">
        <f>SUMIFS(DataRegularSeason20242025!$AA$3:$AA$1315,DataRegularSeason20242025!$B$3:$B$1315, "&lt;=" &amp; CY$1, DataRegularSeason20242025!$D$3:$D$1315, $A7)+SUMIFS(DataRegularSeason20242025!$AB$3:$AB$1315,DataRegularSeason20242025!$B$3:$B$1315, "&lt;=" &amp; CY$1, DataRegularSeason20242025!$E$3:$E$1315, $A7)</f>
        <v>14</v>
      </c>
      <c r="CZ7">
        <f>SUMIFS(DataRegularSeason20242025!$AA$3:$AA$1315,DataRegularSeason20242025!$B$3:$B$1315, "&lt;=" &amp; CZ$1, DataRegularSeason20242025!$D$3:$D$1315, $A7)+SUMIFS(DataRegularSeason20242025!$AB$3:$AB$1315,DataRegularSeason20242025!$B$3:$B$1315, "&lt;=" &amp; CZ$1, DataRegularSeason20242025!$E$3:$E$1315, $A7)</f>
        <v>14</v>
      </c>
      <c r="DA7">
        <f>SUMIFS(DataRegularSeason20242025!$AA$3:$AA$1315,DataRegularSeason20242025!$B$3:$B$1315, "&lt;=" &amp; DA$1, DataRegularSeason20242025!$D$3:$D$1315, $A7)+SUMIFS(DataRegularSeason20242025!$AB$3:$AB$1315,DataRegularSeason20242025!$B$3:$B$1315, "&lt;=" &amp; DA$1, DataRegularSeason20242025!$E$3:$E$1315, $A7)</f>
        <v>14</v>
      </c>
      <c r="DB7">
        <f>SUMIFS(DataRegularSeason20242025!$AA$3:$AA$1315,DataRegularSeason20242025!$B$3:$B$1315, "&lt;=" &amp; DB$1, DataRegularSeason20242025!$D$3:$D$1315, $A7)+SUMIFS(DataRegularSeason20242025!$AB$3:$AB$1315,DataRegularSeason20242025!$B$3:$B$1315, "&lt;=" &amp; DB$1, DataRegularSeason20242025!$E$3:$E$1315, $A7)</f>
        <v>14</v>
      </c>
      <c r="DC7">
        <f>SUMIFS(DataRegularSeason20242025!$AA$3:$AA$1315,DataRegularSeason20242025!$B$3:$B$1315, "&lt;=" &amp; DC$1, DataRegularSeason20242025!$D$3:$D$1315, $A7)+SUMIFS(DataRegularSeason20242025!$AB$3:$AB$1315,DataRegularSeason20242025!$B$3:$B$1315, "&lt;=" &amp; DC$1, DataRegularSeason20242025!$E$3:$E$1315, $A7)</f>
        <v>14</v>
      </c>
      <c r="DD7">
        <f>SUMIFS(DataRegularSeason20242025!$AA$3:$AA$1315,DataRegularSeason20242025!$B$3:$B$1315, "&lt;=" &amp; DD$1, DataRegularSeason20242025!$D$3:$D$1315, $A7)+SUMIFS(DataRegularSeason20242025!$AB$3:$AB$1315,DataRegularSeason20242025!$B$3:$B$1315, "&lt;=" &amp; DD$1, DataRegularSeason20242025!$E$3:$E$1315, $A7)</f>
        <v>14</v>
      </c>
      <c r="DE7">
        <f>SUMIFS(DataRegularSeason20242025!$AA$3:$AA$1315,DataRegularSeason20242025!$B$3:$B$1315, "&lt;=" &amp; DE$1, DataRegularSeason20242025!$D$3:$D$1315, $A7)+SUMIFS(DataRegularSeason20242025!$AB$3:$AB$1315,DataRegularSeason20242025!$B$3:$B$1315, "&lt;=" &amp; DE$1, DataRegularSeason20242025!$E$3:$E$1315, $A7)</f>
        <v>14</v>
      </c>
      <c r="DF7">
        <f>SUMIFS(DataRegularSeason20242025!$AA$3:$AA$1315,DataRegularSeason20242025!$B$3:$B$1315, "&lt;=" &amp; DF$1, DataRegularSeason20242025!$D$3:$D$1315, $A7)+SUMIFS(DataRegularSeason20242025!$AB$3:$AB$1315,DataRegularSeason20242025!$B$3:$B$1315, "&lt;=" &amp; DF$1, DataRegularSeason20242025!$E$3:$E$1315, $A7)</f>
        <v>14</v>
      </c>
      <c r="DG7">
        <f>SUMIFS(DataRegularSeason20242025!$AA$3:$AA$1315,DataRegularSeason20242025!$B$3:$B$1315, "&lt;=" &amp; DG$1, DataRegularSeason20242025!$D$3:$D$1315, $A7)+SUMIFS(DataRegularSeason20242025!$AB$3:$AB$1315,DataRegularSeason20242025!$B$3:$B$1315, "&lt;=" &amp; DG$1, DataRegularSeason20242025!$E$3:$E$1315, $A7)</f>
        <v>14</v>
      </c>
      <c r="DH7">
        <f>SUMIFS(DataRegularSeason20242025!$AA$3:$AA$1315,DataRegularSeason20242025!$B$3:$B$1315, "&lt;=" &amp; DH$1, DataRegularSeason20242025!$D$3:$D$1315, $A7)+SUMIFS(DataRegularSeason20242025!$AB$3:$AB$1315,DataRegularSeason20242025!$B$3:$B$1315, "&lt;=" &amp; DH$1, DataRegularSeason20242025!$E$3:$E$1315, $A7)</f>
        <v>14</v>
      </c>
      <c r="DI7">
        <f>SUMIFS(DataRegularSeason20242025!$AA$3:$AA$1315,DataRegularSeason20242025!$B$3:$B$1315, "&lt;=" &amp; DI$1, DataRegularSeason20242025!$D$3:$D$1315, $A7)+SUMIFS(DataRegularSeason20242025!$AB$3:$AB$1315,DataRegularSeason20242025!$B$3:$B$1315, "&lt;=" &amp; DI$1, DataRegularSeason20242025!$E$3:$E$1315, $A7)</f>
        <v>14</v>
      </c>
      <c r="DJ7">
        <f>SUMIFS(DataRegularSeason20242025!$AA$3:$AA$1315,DataRegularSeason20242025!$B$3:$B$1315, "&lt;=" &amp; DJ$1, DataRegularSeason20242025!$D$3:$D$1315, $A7)+SUMIFS(DataRegularSeason20242025!$AB$3:$AB$1315,DataRegularSeason20242025!$B$3:$B$1315, "&lt;=" &amp; DJ$1, DataRegularSeason20242025!$E$3:$E$1315, $A7)</f>
        <v>14</v>
      </c>
      <c r="DK7">
        <f>SUMIFS(DataRegularSeason20242025!$AA$3:$AA$1315,DataRegularSeason20242025!$B$3:$B$1315, "&lt;=" &amp; DK$1, DataRegularSeason20242025!$D$3:$D$1315, $A7)+SUMIFS(DataRegularSeason20242025!$AB$3:$AB$1315,DataRegularSeason20242025!$B$3:$B$1315, "&lt;=" &amp; DK$1, DataRegularSeason20242025!$E$3:$E$1315, $A7)</f>
        <v>14</v>
      </c>
      <c r="DL7">
        <f>SUMIFS(DataRegularSeason20242025!$AA$3:$AA$1315,DataRegularSeason20242025!$B$3:$B$1315, "&lt;=" &amp; DL$1, DataRegularSeason20242025!$D$3:$D$1315, $A7)+SUMIFS(DataRegularSeason20242025!$AB$3:$AB$1315,DataRegularSeason20242025!$B$3:$B$1315, "&lt;=" &amp; DL$1, DataRegularSeason20242025!$E$3:$E$1315, $A7)</f>
        <v>14</v>
      </c>
      <c r="DM7">
        <f>SUMIFS(DataRegularSeason20242025!$AA$3:$AA$1315,DataRegularSeason20242025!$B$3:$B$1315, "&lt;=" &amp; DM$1, DataRegularSeason20242025!$D$3:$D$1315, $A7)+SUMIFS(DataRegularSeason20242025!$AB$3:$AB$1315,DataRegularSeason20242025!$B$3:$B$1315, "&lt;=" &amp; DM$1, DataRegularSeason20242025!$E$3:$E$1315, $A7)</f>
        <v>14</v>
      </c>
      <c r="DN7">
        <f>SUMIFS(DataRegularSeason20242025!$AA$3:$AA$1315,DataRegularSeason20242025!$B$3:$B$1315, "&lt;=" &amp; DN$1, DataRegularSeason20242025!$D$3:$D$1315, $A7)+SUMIFS(DataRegularSeason20242025!$AB$3:$AB$1315,DataRegularSeason20242025!$B$3:$B$1315, "&lt;=" &amp; DN$1, DataRegularSeason20242025!$E$3:$E$1315, $A7)</f>
        <v>14</v>
      </c>
      <c r="DO7">
        <f>SUMIFS(DataRegularSeason20242025!$AA$3:$AA$1315,DataRegularSeason20242025!$B$3:$B$1315, "&lt;=" &amp; DO$1, DataRegularSeason20242025!$D$3:$D$1315, $A7)+SUMIFS(DataRegularSeason20242025!$AB$3:$AB$1315,DataRegularSeason20242025!$B$3:$B$1315, "&lt;=" &amp; DO$1, DataRegularSeason20242025!$E$3:$E$1315, $A7)</f>
        <v>14</v>
      </c>
      <c r="DP7">
        <f>SUMIFS(DataRegularSeason20242025!$AA$3:$AA$1315,DataRegularSeason20242025!$B$3:$B$1315, "&lt;=" &amp; DP$1, DataRegularSeason20242025!$D$3:$D$1315, $A7)+SUMIFS(DataRegularSeason20242025!$AB$3:$AB$1315,DataRegularSeason20242025!$B$3:$B$1315, "&lt;=" &amp; DP$1, DataRegularSeason20242025!$E$3:$E$1315, $A7)</f>
        <v>14</v>
      </c>
      <c r="DQ7">
        <f>SUMIFS(DataRegularSeason20242025!$AA$3:$AA$1315,DataRegularSeason20242025!$B$3:$B$1315, "&lt;=" &amp; DQ$1, DataRegularSeason20242025!$D$3:$D$1315, $A7)+SUMIFS(DataRegularSeason20242025!$AB$3:$AB$1315,DataRegularSeason20242025!$B$3:$B$1315, "&lt;=" &amp; DQ$1, DataRegularSeason20242025!$E$3:$E$1315, $A7)</f>
        <v>14</v>
      </c>
      <c r="DR7">
        <f>SUMIFS(DataRegularSeason20242025!$AA$3:$AA$1315,DataRegularSeason20242025!$B$3:$B$1315, "&lt;=" &amp; DR$1, DataRegularSeason20242025!$D$3:$D$1315, $A7)+SUMIFS(DataRegularSeason20242025!$AB$3:$AB$1315,DataRegularSeason20242025!$B$3:$B$1315, "&lt;=" &amp; DR$1, DataRegularSeason20242025!$E$3:$E$1315, $A7)</f>
        <v>14</v>
      </c>
      <c r="DS7">
        <f>SUMIFS(DataRegularSeason20242025!$AA$3:$AA$1315,DataRegularSeason20242025!$B$3:$B$1315, "&lt;=" &amp; DS$1, DataRegularSeason20242025!$D$3:$D$1315, $A7)+SUMIFS(DataRegularSeason20242025!$AB$3:$AB$1315,DataRegularSeason20242025!$B$3:$B$1315, "&lt;=" &amp; DS$1, DataRegularSeason20242025!$E$3:$E$1315, $A7)</f>
        <v>14</v>
      </c>
      <c r="DT7">
        <f>SUMIFS(DataRegularSeason20242025!$AA$3:$AA$1315,DataRegularSeason20242025!$B$3:$B$1315, "&lt;=" &amp; DT$1, DataRegularSeason20242025!$D$3:$D$1315, $A7)+SUMIFS(DataRegularSeason20242025!$AB$3:$AB$1315,DataRegularSeason20242025!$B$3:$B$1315, "&lt;=" &amp; DT$1, DataRegularSeason20242025!$E$3:$E$1315, $A7)</f>
        <v>14</v>
      </c>
      <c r="DU7">
        <f>SUMIFS(DataRegularSeason20242025!$AA$3:$AA$1315,DataRegularSeason20242025!$B$3:$B$1315, "&lt;=" &amp; DU$1, DataRegularSeason20242025!$D$3:$D$1315, $A7)+SUMIFS(DataRegularSeason20242025!$AB$3:$AB$1315,DataRegularSeason20242025!$B$3:$B$1315, "&lt;=" &amp; DU$1, DataRegularSeason20242025!$E$3:$E$1315, $A7)</f>
        <v>14</v>
      </c>
      <c r="DV7">
        <f>SUMIFS(DataRegularSeason20242025!$AA$3:$AA$1315,DataRegularSeason20242025!$B$3:$B$1315, "&lt;=" &amp; DV$1, DataRegularSeason20242025!$D$3:$D$1315, $A7)+SUMIFS(DataRegularSeason20242025!$AB$3:$AB$1315,DataRegularSeason20242025!$B$3:$B$1315, "&lt;=" &amp; DV$1, DataRegularSeason20242025!$E$3:$E$1315, $A7)</f>
        <v>14</v>
      </c>
      <c r="DW7">
        <f>SUMIFS(DataRegularSeason20242025!$AA$3:$AA$1315,DataRegularSeason20242025!$B$3:$B$1315, "&lt;=" &amp; DW$1, DataRegularSeason20242025!$D$3:$D$1315, $A7)+SUMIFS(DataRegularSeason20242025!$AB$3:$AB$1315,DataRegularSeason20242025!$B$3:$B$1315, "&lt;=" &amp; DW$1, DataRegularSeason20242025!$E$3:$E$1315, $A7)</f>
        <v>14</v>
      </c>
      <c r="DX7">
        <f>SUMIFS(DataRegularSeason20242025!$AA$3:$AA$1315,DataRegularSeason20242025!$B$3:$B$1315, "&lt;=" &amp; DX$1, DataRegularSeason20242025!$D$3:$D$1315, $A7)+SUMIFS(DataRegularSeason20242025!$AB$3:$AB$1315,DataRegularSeason20242025!$B$3:$B$1315, "&lt;=" &amp; DX$1, DataRegularSeason20242025!$E$3:$E$1315, $A7)</f>
        <v>14</v>
      </c>
      <c r="DY7">
        <f>SUMIFS(DataRegularSeason20242025!$AA$3:$AA$1315,DataRegularSeason20242025!$B$3:$B$1315, "&lt;=" &amp; DY$1, DataRegularSeason20242025!$D$3:$D$1315, $A7)+SUMIFS(DataRegularSeason20242025!$AB$3:$AB$1315,DataRegularSeason20242025!$B$3:$B$1315, "&lt;=" &amp; DY$1, DataRegularSeason20242025!$E$3:$E$1315, $A7)</f>
        <v>14</v>
      </c>
      <c r="DZ7">
        <f>SUMIFS(DataRegularSeason20242025!$AA$3:$AA$1315,DataRegularSeason20242025!$B$3:$B$1315, "&lt;=" &amp; DZ$1, DataRegularSeason20242025!$D$3:$D$1315, $A7)+SUMIFS(DataRegularSeason20242025!$AB$3:$AB$1315,DataRegularSeason20242025!$B$3:$B$1315, "&lt;=" &amp; DZ$1, DataRegularSeason20242025!$E$3:$E$1315, $A7)</f>
        <v>14</v>
      </c>
      <c r="EA7">
        <f>SUMIFS(DataRegularSeason20242025!$AA$3:$AA$1315,DataRegularSeason20242025!$B$3:$B$1315, "&lt;=" &amp; EA$1, DataRegularSeason20242025!$D$3:$D$1315, $A7)+SUMIFS(DataRegularSeason20242025!$AB$3:$AB$1315,DataRegularSeason20242025!$B$3:$B$1315, "&lt;=" &amp; EA$1, DataRegularSeason20242025!$E$3:$E$1315, $A7)</f>
        <v>14</v>
      </c>
      <c r="EB7">
        <f>SUMIFS(DataRegularSeason20242025!$AA$3:$AA$1315,DataRegularSeason20242025!$B$3:$B$1315, "&lt;=" &amp; EB$1, DataRegularSeason20242025!$D$3:$D$1315, $A7)+SUMIFS(DataRegularSeason20242025!$AB$3:$AB$1315,DataRegularSeason20242025!$B$3:$B$1315, "&lt;=" &amp; EB$1, DataRegularSeason20242025!$E$3:$E$1315, $A7)</f>
        <v>14</v>
      </c>
      <c r="EC7">
        <f>SUMIFS(DataRegularSeason20242025!$AA$3:$AA$1315,DataRegularSeason20242025!$B$3:$B$1315, "&lt;=" &amp; EC$1, DataRegularSeason20242025!$D$3:$D$1315, $A7)+SUMIFS(DataRegularSeason20242025!$AB$3:$AB$1315,DataRegularSeason20242025!$B$3:$B$1315, "&lt;=" &amp; EC$1, DataRegularSeason20242025!$E$3:$E$1315, $A7)</f>
        <v>14</v>
      </c>
      <c r="ED7">
        <f>SUMIFS(DataRegularSeason20242025!$AA$3:$AA$1315,DataRegularSeason20242025!$B$3:$B$1315, "&lt;=" &amp; ED$1, DataRegularSeason20242025!$D$3:$D$1315, $A7)+SUMIFS(DataRegularSeason20242025!$AB$3:$AB$1315,DataRegularSeason20242025!$B$3:$B$1315, "&lt;=" &amp; ED$1, DataRegularSeason20242025!$E$3:$E$1315, $A7)</f>
        <v>14</v>
      </c>
      <c r="EE7">
        <f>SUMIFS(DataRegularSeason20242025!$AA$3:$AA$1315,DataRegularSeason20242025!$B$3:$B$1315, "&lt;=" &amp; EE$1, DataRegularSeason20242025!$D$3:$D$1315, $A7)+SUMIFS(DataRegularSeason20242025!$AB$3:$AB$1315,DataRegularSeason20242025!$B$3:$B$1315, "&lt;=" &amp; EE$1, DataRegularSeason20242025!$E$3:$E$1315, $A7)</f>
        <v>14</v>
      </c>
      <c r="EF7">
        <f>SUMIFS(DataRegularSeason20242025!$AA$3:$AA$1315,DataRegularSeason20242025!$B$3:$B$1315, "&lt;=" &amp; EF$1, DataRegularSeason20242025!$D$3:$D$1315, $A7)+SUMIFS(DataRegularSeason20242025!$AB$3:$AB$1315,DataRegularSeason20242025!$B$3:$B$1315, "&lt;=" &amp; EF$1, DataRegularSeason20242025!$E$3:$E$1315, $A7)</f>
        <v>14</v>
      </c>
      <c r="EG7">
        <f>SUMIFS(DataRegularSeason20242025!$AA$3:$AA$1315,DataRegularSeason20242025!$B$3:$B$1315, "&lt;=" &amp; EG$1, DataRegularSeason20242025!$D$3:$D$1315, $A7)+SUMIFS(DataRegularSeason20242025!$AB$3:$AB$1315,DataRegularSeason20242025!$B$3:$B$1315, "&lt;=" &amp; EG$1, DataRegularSeason20242025!$E$3:$E$1315, $A7)</f>
        <v>14</v>
      </c>
      <c r="EH7">
        <f>SUMIFS(DataRegularSeason20242025!$AA$3:$AA$1315,DataRegularSeason20242025!$B$3:$B$1315, "&lt;=" &amp; EH$1, DataRegularSeason20242025!$D$3:$D$1315, $A7)+SUMIFS(DataRegularSeason20242025!$AB$3:$AB$1315,DataRegularSeason20242025!$B$3:$B$1315, "&lt;=" &amp; EH$1, DataRegularSeason20242025!$E$3:$E$1315, $A7)</f>
        <v>14</v>
      </c>
      <c r="EI7">
        <f>SUMIFS(DataRegularSeason20242025!$AA$3:$AA$1315,DataRegularSeason20242025!$B$3:$B$1315, "&lt;=" &amp; EI$1, DataRegularSeason20242025!$D$3:$D$1315, $A7)+SUMIFS(DataRegularSeason20242025!$AB$3:$AB$1315,DataRegularSeason20242025!$B$3:$B$1315, "&lt;=" &amp; EI$1, DataRegularSeason20242025!$E$3:$E$1315, $A7)</f>
        <v>14</v>
      </c>
      <c r="EJ7">
        <f>SUMIFS(DataRegularSeason20242025!$AA$3:$AA$1315,DataRegularSeason20242025!$B$3:$B$1315, "&lt;=" &amp; EJ$1, DataRegularSeason20242025!$D$3:$D$1315, $A7)+SUMIFS(DataRegularSeason20242025!$AB$3:$AB$1315,DataRegularSeason20242025!$B$3:$B$1315, "&lt;=" &amp; EJ$1, DataRegularSeason20242025!$E$3:$E$1315, $A7)</f>
        <v>14</v>
      </c>
      <c r="EK7">
        <f>SUMIFS(DataRegularSeason20242025!$AA$3:$AA$1315,DataRegularSeason20242025!$B$3:$B$1315, "&lt;=" &amp; EK$1, DataRegularSeason20242025!$D$3:$D$1315, $A7)+SUMIFS(DataRegularSeason20242025!$AB$3:$AB$1315,DataRegularSeason20242025!$B$3:$B$1315, "&lt;=" &amp; EK$1, DataRegularSeason20242025!$E$3:$E$1315, $A7)</f>
        <v>14</v>
      </c>
      <c r="EL7">
        <f>SUMIFS(DataRegularSeason20242025!$AA$3:$AA$1315,DataRegularSeason20242025!$B$3:$B$1315, "&lt;=" &amp; EL$1, DataRegularSeason20242025!$D$3:$D$1315, $A7)+SUMIFS(DataRegularSeason20242025!$AB$3:$AB$1315,DataRegularSeason20242025!$B$3:$B$1315, "&lt;=" &amp; EL$1, DataRegularSeason20242025!$E$3:$E$1315, $A7)</f>
        <v>14</v>
      </c>
      <c r="EM7">
        <f>SUMIFS(DataRegularSeason20242025!$AA$3:$AA$1315,DataRegularSeason20242025!$B$3:$B$1315, "&lt;=" &amp; EM$1, DataRegularSeason20242025!$D$3:$D$1315, $A7)+SUMIFS(DataRegularSeason20242025!$AB$3:$AB$1315,DataRegularSeason20242025!$B$3:$B$1315, "&lt;=" &amp; EM$1, DataRegularSeason20242025!$E$3:$E$1315, $A7)</f>
        <v>14</v>
      </c>
      <c r="EN7">
        <f>SUMIFS(DataRegularSeason20242025!$AA$3:$AA$1315,DataRegularSeason20242025!$B$3:$B$1315, "&lt;=" &amp; EN$1, DataRegularSeason20242025!$D$3:$D$1315, $A7)+SUMIFS(DataRegularSeason20242025!$AB$3:$AB$1315,DataRegularSeason20242025!$B$3:$B$1315, "&lt;=" &amp; EN$1, DataRegularSeason20242025!$E$3:$E$1315, $A7)</f>
        <v>14</v>
      </c>
      <c r="EO7">
        <f>SUMIFS(DataRegularSeason20242025!$AA$3:$AA$1315,DataRegularSeason20242025!$B$3:$B$1315, "&lt;=" &amp; EO$1, DataRegularSeason20242025!$D$3:$D$1315, $A7)+SUMIFS(DataRegularSeason20242025!$AB$3:$AB$1315,DataRegularSeason20242025!$B$3:$B$1315, "&lt;=" &amp; EO$1, DataRegularSeason20242025!$E$3:$E$1315, $A7)</f>
        <v>14</v>
      </c>
      <c r="EP7">
        <f>SUMIFS(DataRegularSeason20242025!$AA$3:$AA$1315,DataRegularSeason20242025!$B$3:$B$1315, "&lt;=" &amp; EP$1, DataRegularSeason20242025!$D$3:$D$1315, $A7)+SUMIFS(DataRegularSeason20242025!$AB$3:$AB$1315,DataRegularSeason20242025!$B$3:$B$1315, "&lt;=" &amp; EP$1, DataRegularSeason20242025!$E$3:$E$1315, $A7)</f>
        <v>14</v>
      </c>
      <c r="EQ7">
        <f>SUMIFS(DataRegularSeason20242025!$AA$3:$AA$1315,DataRegularSeason20242025!$B$3:$B$1315, "&lt;=" &amp; EQ$1, DataRegularSeason20242025!$D$3:$D$1315, $A7)+SUMIFS(DataRegularSeason20242025!$AB$3:$AB$1315,DataRegularSeason20242025!$B$3:$B$1315, "&lt;=" &amp; EQ$1, DataRegularSeason20242025!$E$3:$E$1315, $A7)</f>
        <v>14</v>
      </c>
      <c r="ER7">
        <f>SUMIFS(DataRegularSeason20242025!$AA$3:$AA$1315,DataRegularSeason20242025!$B$3:$B$1315, "&lt;=" &amp; ER$1, DataRegularSeason20242025!$D$3:$D$1315, $A7)+SUMIFS(DataRegularSeason20242025!$AB$3:$AB$1315,DataRegularSeason20242025!$B$3:$B$1315, "&lt;=" &amp; ER$1, DataRegularSeason20242025!$E$3:$E$1315, $A7)</f>
        <v>14</v>
      </c>
      <c r="ES7">
        <f>SUMIFS(DataRegularSeason20242025!$AA$3:$AA$1315,DataRegularSeason20242025!$B$3:$B$1315, "&lt;=" &amp; ES$1, DataRegularSeason20242025!$D$3:$D$1315, $A7)+SUMIFS(DataRegularSeason20242025!$AB$3:$AB$1315,DataRegularSeason20242025!$B$3:$B$1315, "&lt;=" &amp; ES$1, DataRegularSeason20242025!$E$3:$E$1315, $A7)</f>
        <v>14</v>
      </c>
      <c r="ET7">
        <f>SUMIFS(DataRegularSeason20242025!$AA$3:$AA$1315,DataRegularSeason20242025!$B$3:$B$1315, "&lt;=" &amp; ET$1, DataRegularSeason20242025!$D$3:$D$1315, $A7)+SUMIFS(DataRegularSeason20242025!$AB$3:$AB$1315,DataRegularSeason20242025!$B$3:$B$1315, "&lt;=" &amp; ET$1, DataRegularSeason20242025!$E$3:$E$1315, $A7)</f>
        <v>14</v>
      </c>
      <c r="EU7">
        <f>SUMIFS(DataRegularSeason20242025!$AA$3:$AA$1315,DataRegularSeason20242025!$B$3:$B$1315, "&lt;=" &amp; EU$1, DataRegularSeason20242025!$D$3:$D$1315, $A7)+SUMIFS(DataRegularSeason20242025!$AB$3:$AB$1315,DataRegularSeason20242025!$B$3:$B$1315, "&lt;=" &amp; EU$1, DataRegularSeason20242025!$E$3:$E$1315, $A7)</f>
        <v>14</v>
      </c>
      <c r="EV7">
        <f>SUMIFS(DataRegularSeason20242025!$AA$3:$AA$1315,DataRegularSeason20242025!$B$3:$B$1315, "&lt;=" &amp; EV$1, DataRegularSeason20242025!$D$3:$D$1315, $A7)+SUMIFS(DataRegularSeason20242025!$AB$3:$AB$1315,DataRegularSeason20242025!$B$3:$B$1315, "&lt;=" &amp; EV$1, DataRegularSeason20242025!$E$3:$E$1315, $A7)</f>
        <v>14</v>
      </c>
      <c r="EW7">
        <f>SUMIFS(DataRegularSeason20242025!$AA$3:$AA$1315,DataRegularSeason20242025!$B$3:$B$1315, "&lt;=" &amp; EW$1, DataRegularSeason20242025!$D$3:$D$1315, $A7)+SUMIFS(DataRegularSeason20242025!$AB$3:$AB$1315,DataRegularSeason20242025!$B$3:$B$1315, "&lt;=" &amp; EW$1, DataRegularSeason20242025!$E$3:$E$1315, $A7)</f>
        <v>14</v>
      </c>
      <c r="EX7">
        <f>SUMIFS(DataRegularSeason20242025!$AA$3:$AA$1315,DataRegularSeason20242025!$B$3:$B$1315, "&lt;=" &amp; EX$1, DataRegularSeason20242025!$D$3:$D$1315, $A7)+SUMIFS(DataRegularSeason20242025!$AB$3:$AB$1315,DataRegularSeason20242025!$B$3:$B$1315, "&lt;=" &amp; EX$1, DataRegularSeason20242025!$E$3:$E$1315, $A7)</f>
        <v>14</v>
      </c>
      <c r="EY7">
        <f>SUMIFS(DataRegularSeason20242025!$AA$3:$AA$1315,DataRegularSeason20242025!$B$3:$B$1315, "&lt;=" &amp; EY$1, DataRegularSeason20242025!$D$3:$D$1315, $A7)+SUMIFS(DataRegularSeason20242025!$AB$3:$AB$1315,DataRegularSeason20242025!$B$3:$B$1315, "&lt;=" &amp; EY$1, DataRegularSeason20242025!$E$3:$E$1315, $A7)</f>
        <v>14</v>
      </c>
      <c r="EZ7">
        <f>SUMIFS(DataRegularSeason20242025!$AA$3:$AA$1315,DataRegularSeason20242025!$B$3:$B$1315, "&lt;=" &amp; EZ$1, DataRegularSeason20242025!$D$3:$D$1315, $A7)+SUMIFS(DataRegularSeason20242025!$AB$3:$AB$1315,DataRegularSeason20242025!$B$3:$B$1315, "&lt;=" &amp; EZ$1, DataRegularSeason20242025!$E$3:$E$1315, $A7)</f>
        <v>14</v>
      </c>
      <c r="FA7">
        <f>SUMIFS(DataRegularSeason20242025!$AA$3:$AA$1315,DataRegularSeason20242025!$B$3:$B$1315, "&lt;=" &amp; FA$1, DataRegularSeason20242025!$D$3:$D$1315, $A7)+SUMIFS(DataRegularSeason20242025!$AB$3:$AB$1315,DataRegularSeason20242025!$B$3:$B$1315, "&lt;=" &amp; FA$1, DataRegularSeason20242025!$E$3:$E$1315, $A7)</f>
        <v>14</v>
      </c>
      <c r="FB7">
        <f>SUMIFS(DataRegularSeason20242025!$AA$3:$AA$1315,DataRegularSeason20242025!$B$3:$B$1315, "&lt;=" &amp; FB$1, DataRegularSeason20242025!$D$3:$D$1315, $A7)+SUMIFS(DataRegularSeason20242025!$AB$3:$AB$1315,DataRegularSeason20242025!$B$3:$B$1315, "&lt;=" &amp; FB$1, DataRegularSeason20242025!$E$3:$E$1315, $A7)</f>
        <v>14</v>
      </c>
      <c r="FC7">
        <f>SUMIFS(DataRegularSeason20242025!$AA$3:$AA$1315,DataRegularSeason20242025!$B$3:$B$1315, "&lt;=" &amp; FC$1, DataRegularSeason20242025!$D$3:$D$1315, $A7)+SUMIFS(DataRegularSeason20242025!$AB$3:$AB$1315,DataRegularSeason20242025!$B$3:$B$1315, "&lt;=" &amp; FC$1, DataRegularSeason20242025!$E$3:$E$1315, $A7)</f>
        <v>14</v>
      </c>
      <c r="FD7">
        <f>SUMIFS(DataRegularSeason20242025!$AA$3:$AA$1315,DataRegularSeason20242025!$B$3:$B$1315, "&lt;=" &amp; FD$1, DataRegularSeason20242025!$D$3:$D$1315, $A7)+SUMIFS(DataRegularSeason20242025!$AB$3:$AB$1315,DataRegularSeason20242025!$B$3:$B$1315, "&lt;=" &amp; FD$1, DataRegularSeason20242025!$E$3:$E$1315, $A7)</f>
        <v>14</v>
      </c>
      <c r="FE7">
        <f>SUMIFS(DataRegularSeason20242025!$AA$3:$AA$1315,DataRegularSeason20242025!$B$3:$B$1315, "&lt;=" &amp; FE$1, DataRegularSeason20242025!$D$3:$D$1315, $A7)+SUMIFS(DataRegularSeason20242025!$AB$3:$AB$1315,DataRegularSeason20242025!$B$3:$B$1315, "&lt;=" &amp; FE$1, DataRegularSeason20242025!$E$3:$E$1315, $A7)</f>
        <v>14</v>
      </c>
      <c r="FF7">
        <f>SUMIFS(DataRegularSeason20242025!$AA$3:$AA$1315,DataRegularSeason20242025!$B$3:$B$1315, "&lt;=" &amp; FF$1, DataRegularSeason20242025!$D$3:$D$1315, $A7)+SUMIFS(DataRegularSeason20242025!$AB$3:$AB$1315,DataRegularSeason20242025!$B$3:$B$1315, "&lt;=" &amp; FF$1, DataRegularSeason20242025!$E$3:$E$1315, $A7)</f>
        <v>14</v>
      </c>
      <c r="FG7">
        <f>SUMIFS(DataRegularSeason20242025!$AA$3:$AA$1315,DataRegularSeason20242025!$B$3:$B$1315, "&lt;=" &amp; FG$1, DataRegularSeason20242025!$D$3:$D$1315, $A7)+SUMIFS(DataRegularSeason20242025!$AB$3:$AB$1315,DataRegularSeason20242025!$B$3:$B$1315, "&lt;=" &amp; FG$1, DataRegularSeason20242025!$E$3:$E$1315, $A7)</f>
        <v>14</v>
      </c>
      <c r="FH7">
        <f>SUMIFS(DataRegularSeason20242025!$AA$3:$AA$1315,DataRegularSeason20242025!$B$3:$B$1315, "&lt;=" &amp; FH$1, DataRegularSeason20242025!$D$3:$D$1315, $A7)+SUMIFS(DataRegularSeason20242025!$AB$3:$AB$1315,DataRegularSeason20242025!$B$3:$B$1315, "&lt;=" &amp; FH$1, DataRegularSeason20242025!$E$3:$E$1315, $A7)</f>
        <v>14</v>
      </c>
      <c r="FI7">
        <f>SUMIFS(DataRegularSeason20242025!$AA$3:$AA$1315,DataRegularSeason20242025!$B$3:$B$1315, "&lt;=" &amp; FI$1, DataRegularSeason20242025!$D$3:$D$1315, $A7)+SUMIFS(DataRegularSeason20242025!$AB$3:$AB$1315,DataRegularSeason20242025!$B$3:$B$1315, "&lt;=" &amp; FI$1, DataRegularSeason20242025!$E$3:$E$1315, $A7)</f>
        <v>14</v>
      </c>
      <c r="FJ7">
        <f>SUMIFS(DataRegularSeason20242025!$AA$3:$AA$1315,DataRegularSeason20242025!$B$3:$B$1315, "&lt;=" &amp; FJ$1, DataRegularSeason20242025!$D$3:$D$1315, $A7)+SUMIFS(DataRegularSeason20242025!$AB$3:$AB$1315,DataRegularSeason20242025!$B$3:$B$1315, "&lt;=" &amp; FJ$1, DataRegularSeason20242025!$E$3:$E$1315, $A7)</f>
        <v>14</v>
      </c>
      <c r="FK7">
        <f>SUMIFS(DataRegularSeason20242025!$AA$3:$AA$1315,DataRegularSeason20242025!$B$3:$B$1315, "&lt;=" &amp; FK$1, DataRegularSeason20242025!$D$3:$D$1315, $A7)+SUMIFS(DataRegularSeason20242025!$AB$3:$AB$1315,DataRegularSeason20242025!$B$3:$B$1315, "&lt;=" &amp; FK$1, DataRegularSeason20242025!$E$3:$E$1315, $A7)</f>
        <v>14</v>
      </c>
      <c r="FL7">
        <f>SUMIFS(DataRegularSeason20242025!$AA$3:$AA$1315,DataRegularSeason20242025!$B$3:$B$1315, "&lt;=" &amp; FL$1, DataRegularSeason20242025!$D$3:$D$1315, $A7)+SUMIFS(DataRegularSeason20242025!$AB$3:$AB$1315,DataRegularSeason20242025!$B$3:$B$1315, "&lt;=" &amp; FL$1, DataRegularSeason20242025!$E$3:$E$1315, $A7)</f>
        <v>14</v>
      </c>
      <c r="FM7">
        <f>SUMIFS(DataRegularSeason20242025!$AA$3:$AA$1315,DataRegularSeason20242025!$B$3:$B$1315, "&lt;=" &amp; FM$1, DataRegularSeason20242025!$D$3:$D$1315, $A7)+SUMIFS(DataRegularSeason20242025!$AB$3:$AB$1315,DataRegularSeason20242025!$B$3:$B$1315, "&lt;=" &amp; FM$1, DataRegularSeason20242025!$E$3:$E$1315, $A7)</f>
        <v>14</v>
      </c>
      <c r="FN7">
        <f>SUMIFS(DataRegularSeason20242025!$AA$3:$AA$1315,DataRegularSeason20242025!$B$3:$B$1315, "&lt;=" &amp; FN$1, DataRegularSeason20242025!$D$3:$D$1315, $A7)+SUMIFS(DataRegularSeason20242025!$AB$3:$AB$1315,DataRegularSeason20242025!$B$3:$B$1315, "&lt;=" &amp; FN$1, DataRegularSeason20242025!$E$3:$E$1315, $A7)</f>
        <v>14</v>
      </c>
      <c r="FO7">
        <f>SUMIFS(DataRegularSeason20242025!$AA$3:$AA$1315,DataRegularSeason20242025!$B$3:$B$1315, "&lt;=" &amp; FO$1, DataRegularSeason20242025!$D$3:$D$1315, $A7)+SUMIFS(DataRegularSeason20242025!$AB$3:$AB$1315,DataRegularSeason20242025!$B$3:$B$1315, "&lt;=" &amp; FO$1, DataRegularSeason20242025!$E$3:$E$1315, $A7)</f>
        <v>14</v>
      </c>
      <c r="FP7">
        <f>SUMIFS(DataRegularSeason20242025!$AA$3:$AA$1315,DataRegularSeason20242025!$B$3:$B$1315, "&lt;=" &amp; FP$1, DataRegularSeason20242025!$D$3:$D$1315, $A7)+SUMIFS(DataRegularSeason20242025!$AB$3:$AB$1315,DataRegularSeason20242025!$B$3:$B$1315, "&lt;=" &amp; FP$1, DataRegularSeason20242025!$E$3:$E$1315, $A7)</f>
        <v>14</v>
      </c>
      <c r="FQ7">
        <f>SUMIFS(DataRegularSeason20242025!$AA$3:$AA$1315,DataRegularSeason20242025!$B$3:$B$1315, "&lt;=" &amp; FQ$1, DataRegularSeason20242025!$D$3:$D$1315, $A7)+SUMIFS(DataRegularSeason20242025!$AB$3:$AB$1315,DataRegularSeason20242025!$B$3:$B$1315, "&lt;=" &amp; FQ$1, DataRegularSeason20242025!$E$3:$E$1315, $A7)</f>
        <v>14</v>
      </c>
      <c r="FR7">
        <f>SUMIFS(DataRegularSeason20242025!$AA$3:$AA$1315,DataRegularSeason20242025!$B$3:$B$1315, "&lt;=" &amp; FR$1, DataRegularSeason20242025!$D$3:$D$1315, $A7)+SUMIFS(DataRegularSeason20242025!$AB$3:$AB$1315,DataRegularSeason20242025!$B$3:$B$1315, "&lt;=" &amp; FR$1, DataRegularSeason20242025!$E$3:$E$1315, $A7)</f>
        <v>14</v>
      </c>
      <c r="FS7">
        <f>SUMIFS(DataRegularSeason20242025!$AA$3:$AA$1315,DataRegularSeason20242025!$B$3:$B$1315, "&lt;=" &amp; FS$1, DataRegularSeason20242025!$D$3:$D$1315, $A7)+SUMIFS(DataRegularSeason20242025!$AB$3:$AB$1315,DataRegularSeason20242025!$B$3:$B$1315, "&lt;=" &amp; FS$1, DataRegularSeason20242025!$E$3:$E$1315, $A7)</f>
        <v>14</v>
      </c>
      <c r="FT7">
        <f>SUMIFS(DataRegularSeason20242025!$AA$3:$AA$1315,DataRegularSeason20242025!$B$3:$B$1315, "&lt;=" &amp; FT$1, DataRegularSeason20242025!$D$3:$D$1315, $A7)+SUMIFS(DataRegularSeason20242025!$AB$3:$AB$1315,DataRegularSeason20242025!$B$3:$B$1315, "&lt;=" &amp; FT$1, DataRegularSeason20242025!$E$3:$E$1315, $A7)</f>
        <v>14</v>
      </c>
      <c r="FU7">
        <f>SUMIFS(DataRegularSeason20242025!$AA$3:$AA$1315,DataRegularSeason20242025!$B$3:$B$1315, "&lt;=" &amp; FU$1, DataRegularSeason20242025!$D$3:$D$1315, $A7)+SUMIFS(DataRegularSeason20242025!$AB$3:$AB$1315,DataRegularSeason20242025!$B$3:$B$1315, "&lt;=" &amp; FU$1, DataRegularSeason20242025!$E$3:$E$1315, $A7)</f>
        <v>14</v>
      </c>
      <c r="FV7">
        <f>SUMIFS(DataRegularSeason20242025!$AA$3:$AA$1315,DataRegularSeason20242025!$B$3:$B$1315, "&lt;=" &amp; FV$1, DataRegularSeason20242025!$D$3:$D$1315, $A7)+SUMIFS(DataRegularSeason20242025!$AB$3:$AB$1315,DataRegularSeason20242025!$B$3:$B$1315, "&lt;=" &amp; FV$1, DataRegularSeason20242025!$E$3:$E$1315, $A7)</f>
        <v>14</v>
      </c>
      <c r="FW7">
        <f>SUMIFS(DataRegularSeason20242025!$AA$3:$AA$1315,DataRegularSeason20242025!$B$3:$B$1315, "&lt;=" &amp; FW$1, DataRegularSeason20242025!$D$3:$D$1315, $A7)+SUMIFS(DataRegularSeason20242025!$AB$3:$AB$1315,DataRegularSeason20242025!$B$3:$B$1315, "&lt;=" &amp; FW$1, DataRegularSeason20242025!$E$3:$E$1315, $A7)</f>
        <v>14</v>
      </c>
      <c r="FX7">
        <f>SUMIFS(DataRegularSeason20242025!$AA$3:$AA$1315,DataRegularSeason20242025!$B$3:$B$1315, "&lt;=" &amp; FX$1, DataRegularSeason20242025!$D$3:$D$1315, $A7)+SUMIFS(DataRegularSeason20242025!$AB$3:$AB$1315,DataRegularSeason20242025!$B$3:$B$1315, "&lt;=" &amp; FX$1, DataRegularSeason20242025!$E$3:$E$1315, $A7)</f>
        <v>14</v>
      </c>
      <c r="FY7">
        <f>SUMIFS(DataRegularSeason20242025!$AA$3:$AA$1315,DataRegularSeason20242025!$B$3:$B$1315, "&lt;=" &amp; FY$1, DataRegularSeason20242025!$D$3:$D$1315, $A7)+SUMIFS(DataRegularSeason20242025!$AB$3:$AB$1315,DataRegularSeason20242025!$B$3:$B$1315, "&lt;=" &amp; FY$1, DataRegularSeason20242025!$E$3:$E$1315, $A7)</f>
        <v>14</v>
      </c>
      <c r="FZ7">
        <f>SUMIFS(DataRegularSeason20242025!$AA$3:$AA$1315,DataRegularSeason20242025!$B$3:$B$1315, "&lt;=" &amp; FZ$1, DataRegularSeason20242025!$D$3:$D$1315, $A7)+SUMIFS(DataRegularSeason20242025!$AB$3:$AB$1315,DataRegularSeason20242025!$B$3:$B$1315, "&lt;=" &amp; FZ$1, DataRegularSeason20242025!$E$3:$E$1315, $A7)</f>
        <v>14</v>
      </c>
      <c r="GA7">
        <f>SUMIFS(DataRegularSeason20242025!$AA$3:$AA$1315,DataRegularSeason20242025!$B$3:$B$1315, "&lt;=" &amp; GA$1, DataRegularSeason20242025!$D$3:$D$1315, $A7)+SUMIFS(DataRegularSeason20242025!$AB$3:$AB$1315,DataRegularSeason20242025!$B$3:$B$1315, "&lt;=" &amp; GA$1, DataRegularSeason20242025!$E$3:$E$1315, $A7)</f>
        <v>14</v>
      </c>
      <c r="GB7">
        <f>SUMIFS(DataRegularSeason20242025!$AA$3:$AA$1315,DataRegularSeason20242025!$B$3:$B$1315, "&lt;=" &amp; GB$1, DataRegularSeason20242025!$D$3:$D$1315, $A7)+SUMIFS(DataRegularSeason20242025!$AB$3:$AB$1315,DataRegularSeason20242025!$B$3:$B$1315, "&lt;=" &amp; GB$1, DataRegularSeason20242025!$E$3:$E$1315, $A7)</f>
        <v>14</v>
      </c>
      <c r="GC7">
        <f>SUMIFS(DataRegularSeason20242025!$AA$3:$AA$1315,DataRegularSeason20242025!$B$3:$B$1315, "&lt;=" &amp; GC$1, DataRegularSeason20242025!$D$3:$D$1315, $A7)+SUMIFS(DataRegularSeason20242025!$AB$3:$AB$1315,DataRegularSeason20242025!$B$3:$B$1315, "&lt;=" &amp; GC$1, DataRegularSeason20242025!$E$3:$E$1315, $A7)</f>
        <v>14</v>
      </c>
      <c r="GD7">
        <f>SUMIFS(DataRegularSeason20242025!$AA$3:$AA$1315,DataRegularSeason20242025!$B$3:$B$1315, "&lt;=" &amp; GD$1, DataRegularSeason20242025!$D$3:$D$1315, $A7)+SUMIFS(DataRegularSeason20242025!$AB$3:$AB$1315,DataRegularSeason20242025!$B$3:$B$1315, "&lt;=" &amp; GD$1, DataRegularSeason20242025!$E$3:$E$1315, $A7)</f>
        <v>14</v>
      </c>
      <c r="GE7">
        <f>SUMIFS(DataRegularSeason20242025!$AA$3:$AA$1315,DataRegularSeason20242025!$B$3:$B$1315, "&lt;=" &amp; GE$1, DataRegularSeason20242025!$D$3:$D$1315, $A7)+SUMIFS(DataRegularSeason20242025!$AB$3:$AB$1315,DataRegularSeason20242025!$B$3:$B$1315, "&lt;=" &amp; GE$1, DataRegularSeason20242025!$E$3:$E$1315, $A7)</f>
        <v>14</v>
      </c>
      <c r="GF7">
        <f>SUMIFS(DataRegularSeason20242025!$AA$3:$AA$1315,DataRegularSeason20242025!$B$3:$B$1315, "&lt;=" &amp; GF$1, DataRegularSeason20242025!$D$3:$D$1315, $A7)+SUMIFS(DataRegularSeason20242025!$AB$3:$AB$1315,DataRegularSeason20242025!$B$3:$B$1315, "&lt;=" &amp; GF$1, DataRegularSeason20242025!$E$3:$E$1315, $A7)</f>
        <v>14</v>
      </c>
      <c r="GG7">
        <f>SUMIFS(DataRegularSeason20242025!$AA$3:$AA$1315,DataRegularSeason20242025!$B$3:$B$1315, "&lt;=" &amp; GG$1, DataRegularSeason20242025!$D$3:$D$1315, $A7)+SUMIFS(DataRegularSeason20242025!$AB$3:$AB$1315,DataRegularSeason20242025!$B$3:$B$1315, "&lt;=" &amp; GG$1, DataRegularSeason20242025!$E$3:$E$1315, $A7)</f>
        <v>14</v>
      </c>
      <c r="GH7">
        <f>SUMIFS(DataRegularSeason20242025!$AA$3:$AA$1315,DataRegularSeason20242025!$B$3:$B$1315, "&lt;=" &amp; GH$1, DataRegularSeason20242025!$D$3:$D$1315, $A7)+SUMIFS(DataRegularSeason20242025!$AB$3:$AB$1315,DataRegularSeason20242025!$B$3:$B$1315, "&lt;=" &amp; GH$1, DataRegularSeason20242025!$E$3:$E$1315, $A7)</f>
        <v>14</v>
      </c>
      <c r="GI7">
        <f>SUMIFS(DataRegularSeason20242025!$AA$3:$AA$1315,DataRegularSeason20242025!$B$3:$B$1315, "&lt;=" &amp; GI$1, DataRegularSeason20242025!$D$3:$D$1315, $A7)+SUMIFS(DataRegularSeason20242025!$AB$3:$AB$1315,DataRegularSeason20242025!$B$3:$B$1315, "&lt;=" &amp; GI$1, DataRegularSeason20242025!$E$3:$E$1315, $A7)</f>
        <v>14</v>
      </c>
      <c r="GJ7">
        <f>SUMIFS(DataRegularSeason20242025!$AA$3:$AA$1315,DataRegularSeason20242025!$B$3:$B$1315, "&lt;=" &amp; GJ$1, DataRegularSeason20242025!$D$3:$D$1315, $A7)+SUMIFS(DataRegularSeason20242025!$AB$3:$AB$1315,DataRegularSeason20242025!$B$3:$B$1315, "&lt;=" &amp; GJ$1, DataRegularSeason20242025!$E$3:$E$1315, $A7)</f>
        <v>14</v>
      </c>
      <c r="GK7">
        <f>SUMIFS(DataRegularSeason20242025!$AA$3:$AA$1315,DataRegularSeason20242025!$B$3:$B$1315, "&lt;=" &amp; GK$1, DataRegularSeason20242025!$D$3:$D$1315, $A7)+SUMIFS(DataRegularSeason20242025!$AB$3:$AB$1315,DataRegularSeason20242025!$B$3:$B$1315, "&lt;=" &amp; GK$1, DataRegularSeason20242025!$E$3:$E$1315, $A7)</f>
        <v>14</v>
      </c>
      <c r="GL7">
        <f>SUMIFS(DataRegularSeason20242025!$AA$3:$AA$1315,DataRegularSeason20242025!$B$3:$B$1315, "&lt;=" &amp; GL$1, DataRegularSeason20242025!$D$3:$D$1315, $A7)+SUMIFS(DataRegularSeason20242025!$AB$3:$AB$1315,DataRegularSeason20242025!$B$3:$B$1315, "&lt;=" &amp; GL$1, DataRegularSeason20242025!$E$3:$E$1315, $A7)</f>
        <v>14</v>
      </c>
      <c r="GM7">
        <f>SUMIFS(DataRegularSeason20242025!$AA$3:$AA$1315,DataRegularSeason20242025!$B$3:$B$1315, "&lt;=" &amp; GM$1, DataRegularSeason20242025!$D$3:$D$1315, $A7)+SUMIFS(DataRegularSeason20242025!$AB$3:$AB$1315,DataRegularSeason20242025!$B$3:$B$1315, "&lt;=" &amp; GM$1, DataRegularSeason20242025!$E$3:$E$1315, $A7)</f>
        <v>14</v>
      </c>
      <c r="GN7">
        <f>SUMIFS(DataRegularSeason20242025!$AA$3:$AA$1315,DataRegularSeason20242025!$B$3:$B$1315, "&lt;=" &amp; GN$1, DataRegularSeason20242025!$D$3:$D$1315, $A7)+SUMIFS(DataRegularSeason20242025!$AB$3:$AB$1315,DataRegularSeason20242025!$B$3:$B$1315, "&lt;=" &amp; GN$1, DataRegularSeason20242025!$E$3:$E$1315, $A7)</f>
        <v>14</v>
      </c>
      <c r="GO7">
        <f>SUMIFS(DataRegularSeason20242025!$AA$3:$AA$1315,DataRegularSeason20242025!$B$3:$B$1315, "&lt;=" &amp; GO$1, DataRegularSeason20242025!$D$3:$D$1315, $A7)+SUMIFS(DataRegularSeason20242025!$AB$3:$AB$1315,DataRegularSeason20242025!$B$3:$B$1315, "&lt;=" &amp; GO$1, DataRegularSeason20242025!$E$3:$E$1315, $A7)</f>
        <v>14</v>
      </c>
      <c r="GP7">
        <f>SUMIFS(DataRegularSeason20242025!$AA$3:$AA$1315,DataRegularSeason20242025!$B$3:$B$1315, "&lt;=" &amp; GP$1, DataRegularSeason20242025!$D$3:$D$1315, $A7)+SUMIFS(DataRegularSeason20242025!$AB$3:$AB$1315,DataRegularSeason20242025!$B$3:$B$1315, "&lt;=" &amp; GP$1, DataRegularSeason20242025!$E$3:$E$1315, $A7)</f>
        <v>14</v>
      </c>
      <c r="GQ7">
        <f>SUMIFS(DataRegularSeason20242025!$AA$3:$AA$1315,DataRegularSeason20242025!$B$3:$B$1315, "&lt;=" &amp; GQ$1, DataRegularSeason20242025!$D$3:$D$1315, $A7)+SUMIFS(DataRegularSeason20242025!$AB$3:$AB$1315,DataRegularSeason20242025!$B$3:$B$1315, "&lt;=" &amp; GQ$1, DataRegularSeason20242025!$E$3:$E$1315, $A7)</f>
        <v>14</v>
      </c>
      <c r="GR7">
        <f>SUMIFS(DataRegularSeason20242025!$AA$3:$AA$1315,DataRegularSeason20242025!$B$3:$B$1315, "&lt;=" &amp; GR$1, DataRegularSeason20242025!$D$3:$D$1315, $A7)+SUMIFS(DataRegularSeason20242025!$AB$3:$AB$1315,DataRegularSeason20242025!$B$3:$B$1315, "&lt;=" &amp; GR$1, DataRegularSeason20242025!$E$3:$E$1315, $A7)</f>
        <v>14</v>
      </c>
      <c r="GS7">
        <f>SUMIFS(DataRegularSeason20242025!$AA$3:$AA$1315,DataRegularSeason20242025!$B$3:$B$1315, "&lt;=" &amp; GS$1, DataRegularSeason20242025!$D$3:$D$1315, $A7)+SUMIFS(DataRegularSeason20242025!$AB$3:$AB$1315,DataRegularSeason20242025!$B$3:$B$1315, "&lt;=" &amp; GS$1, DataRegularSeason20242025!$E$3:$E$1315, $A7)</f>
        <v>14</v>
      </c>
      <c r="GT7">
        <f>SUMIFS(DataRegularSeason20242025!$AA$3:$AA$1315,DataRegularSeason20242025!$B$3:$B$1315, "&lt;=" &amp; GT$1, DataRegularSeason20242025!$D$3:$D$1315, $A7)+SUMIFS(DataRegularSeason20242025!$AB$3:$AB$1315,DataRegularSeason20242025!$B$3:$B$1315, "&lt;=" &amp; GT$1, DataRegularSeason20242025!$E$3:$E$1315, $A7)</f>
        <v>14</v>
      </c>
      <c r="GU7">
        <f>SUMIFS(DataRegularSeason20242025!$AA$3:$AA$1315,DataRegularSeason20242025!$B$3:$B$1315, "&lt;=" &amp; GU$1, DataRegularSeason20242025!$D$3:$D$1315, $A7)+SUMIFS(DataRegularSeason20242025!$AB$3:$AB$1315,DataRegularSeason20242025!$B$3:$B$1315, "&lt;=" &amp; GU$1, DataRegularSeason20242025!$E$3:$E$1315, $A7)</f>
        <v>14</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13</v>
      </c>
      <c r="AT8">
        <f>SUMIFS(DataRegularSeason20242025!$AA$3:$AA$1315,DataRegularSeason20242025!$B$3:$B$1315, "&lt;=" &amp; AT$1, DataRegularSeason20242025!$D$3:$D$1315, $A8)+SUMIFS(DataRegularSeason20242025!$AB$3:$AB$1315,DataRegularSeason20242025!$B$3:$B$1315, "&lt;=" &amp; AT$1, DataRegularSeason20242025!$E$3:$E$1315, $A8)</f>
        <v>13</v>
      </c>
      <c r="AU8">
        <f>SUMIFS(DataRegularSeason20242025!$AA$3:$AA$1315,DataRegularSeason20242025!$B$3:$B$1315, "&lt;=" &amp; AU$1, DataRegularSeason20242025!$D$3:$D$1315, $A8)+SUMIFS(DataRegularSeason20242025!$AB$3:$AB$1315,DataRegularSeason20242025!$B$3:$B$1315, "&lt;=" &amp; AU$1, DataRegularSeason20242025!$E$3:$E$1315, $A8)</f>
        <v>13</v>
      </c>
      <c r="AV8">
        <f>SUMIFS(DataRegularSeason20242025!$AA$3:$AA$1315,DataRegularSeason20242025!$B$3:$B$1315, "&lt;=" &amp; AV$1, DataRegularSeason20242025!$D$3:$D$1315, $A8)+SUMIFS(DataRegularSeason20242025!$AB$3:$AB$1315,DataRegularSeason20242025!$B$3:$B$1315, "&lt;=" &amp; AV$1, DataRegularSeason20242025!$E$3:$E$1315, $A8)</f>
        <v>13</v>
      </c>
      <c r="AW8">
        <f>SUMIFS(DataRegularSeason20242025!$AA$3:$AA$1315,DataRegularSeason20242025!$B$3:$B$1315, "&lt;=" &amp; AW$1, DataRegularSeason20242025!$D$3:$D$1315, $A8)+SUMIFS(DataRegularSeason20242025!$AB$3:$AB$1315,DataRegularSeason20242025!$B$3:$B$1315, "&lt;=" &amp; AW$1, DataRegularSeason20242025!$E$3:$E$1315, $A8)</f>
        <v>13</v>
      </c>
      <c r="AX8">
        <f>SUMIFS(DataRegularSeason20242025!$AA$3:$AA$1315,DataRegularSeason20242025!$B$3:$B$1315, "&lt;=" &amp; AX$1, DataRegularSeason20242025!$D$3:$D$1315, $A8)+SUMIFS(DataRegularSeason20242025!$AB$3:$AB$1315,DataRegularSeason20242025!$B$3:$B$1315, "&lt;=" &amp; AX$1, DataRegularSeason20242025!$E$3:$E$1315, $A8)</f>
        <v>13</v>
      </c>
      <c r="AY8">
        <f>SUMIFS(DataRegularSeason20242025!$AA$3:$AA$1315,DataRegularSeason20242025!$B$3:$B$1315, "&lt;=" &amp; AY$1, DataRegularSeason20242025!$D$3:$D$1315, $A8)+SUMIFS(DataRegularSeason20242025!$AB$3:$AB$1315,DataRegularSeason20242025!$B$3:$B$1315, "&lt;=" &amp; AY$1, DataRegularSeason20242025!$E$3:$E$1315, $A8)</f>
        <v>13</v>
      </c>
      <c r="AZ8">
        <f>SUMIFS(DataRegularSeason20242025!$AA$3:$AA$1315,DataRegularSeason20242025!$B$3:$B$1315, "&lt;=" &amp; AZ$1, DataRegularSeason20242025!$D$3:$D$1315, $A8)+SUMIFS(DataRegularSeason20242025!$AB$3:$AB$1315,DataRegularSeason20242025!$B$3:$B$1315, "&lt;=" &amp; AZ$1, DataRegularSeason20242025!$E$3:$E$1315, $A8)</f>
        <v>13</v>
      </c>
      <c r="BA8">
        <f>SUMIFS(DataRegularSeason20242025!$AA$3:$AA$1315,DataRegularSeason20242025!$B$3:$B$1315, "&lt;=" &amp; BA$1, DataRegularSeason20242025!$D$3:$D$1315, $A8)+SUMIFS(DataRegularSeason20242025!$AB$3:$AB$1315,DataRegularSeason20242025!$B$3:$B$1315, "&lt;=" &amp; BA$1, DataRegularSeason20242025!$E$3:$E$1315, $A8)</f>
        <v>13</v>
      </c>
      <c r="BB8">
        <f>SUMIFS(DataRegularSeason20242025!$AA$3:$AA$1315,DataRegularSeason20242025!$B$3:$B$1315, "&lt;=" &amp; BB$1, DataRegularSeason20242025!$D$3:$D$1315, $A8)+SUMIFS(DataRegularSeason20242025!$AB$3:$AB$1315,DataRegularSeason20242025!$B$3:$B$1315, "&lt;=" &amp; BB$1, DataRegularSeason20242025!$E$3:$E$1315, $A8)</f>
        <v>13</v>
      </c>
      <c r="BC8">
        <f>SUMIFS(DataRegularSeason20242025!$AA$3:$AA$1315,DataRegularSeason20242025!$B$3:$B$1315, "&lt;=" &amp; BC$1, DataRegularSeason20242025!$D$3:$D$1315, $A8)+SUMIFS(DataRegularSeason20242025!$AB$3:$AB$1315,DataRegularSeason20242025!$B$3:$B$1315, "&lt;=" &amp; BC$1, DataRegularSeason20242025!$E$3:$E$1315, $A8)</f>
        <v>13</v>
      </c>
      <c r="BD8">
        <f>SUMIFS(DataRegularSeason20242025!$AA$3:$AA$1315,DataRegularSeason20242025!$B$3:$B$1315, "&lt;=" &amp; BD$1, DataRegularSeason20242025!$D$3:$D$1315, $A8)+SUMIFS(DataRegularSeason20242025!$AB$3:$AB$1315,DataRegularSeason20242025!$B$3:$B$1315, "&lt;=" &amp; BD$1, DataRegularSeason20242025!$E$3:$E$1315, $A8)</f>
        <v>13</v>
      </c>
      <c r="BE8">
        <f>SUMIFS(DataRegularSeason20242025!$AA$3:$AA$1315,DataRegularSeason20242025!$B$3:$B$1315, "&lt;=" &amp; BE$1, DataRegularSeason20242025!$D$3:$D$1315, $A8)+SUMIFS(DataRegularSeason20242025!$AB$3:$AB$1315,DataRegularSeason20242025!$B$3:$B$1315, "&lt;=" &amp; BE$1, DataRegularSeason20242025!$E$3:$E$1315, $A8)</f>
        <v>13</v>
      </c>
      <c r="BF8">
        <f>SUMIFS(DataRegularSeason20242025!$AA$3:$AA$1315,DataRegularSeason20242025!$B$3:$B$1315, "&lt;=" &amp; BF$1, DataRegularSeason20242025!$D$3:$D$1315, $A8)+SUMIFS(DataRegularSeason20242025!$AB$3:$AB$1315,DataRegularSeason20242025!$B$3:$B$1315, "&lt;=" &amp; BF$1, DataRegularSeason20242025!$E$3:$E$1315, $A8)</f>
        <v>13</v>
      </c>
      <c r="BG8">
        <f>SUMIFS(DataRegularSeason20242025!$AA$3:$AA$1315,DataRegularSeason20242025!$B$3:$B$1315, "&lt;=" &amp; BG$1, DataRegularSeason20242025!$D$3:$D$1315, $A8)+SUMIFS(DataRegularSeason20242025!$AB$3:$AB$1315,DataRegularSeason20242025!$B$3:$B$1315, "&lt;=" &amp; BG$1, DataRegularSeason20242025!$E$3:$E$1315, $A8)</f>
        <v>13</v>
      </c>
      <c r="BH8">
        <f>SUMIFS(DataRegularSeason20242025!$AA$3:$AA$1315,DataRegularSeason20242025!$B$3:$B$1315, "&lt;=" &amp; BH$1, DataRegularSeason20242025!$D$3:$D$1315, $A8)+SUMIFS(DataRegularSeason20242025!$AB$3:$AB$1315,DataRegularSeason20242025!$B$3:$B$1315, "&lt;=" &amp; BH$1, DataRegularSeason20242025!$E$3:$E$1315, $A8)</f>
        <v>13</v>
      </c>
      <c r="BI8">
        <f>SUMIFS(DataRegularSeason20242025!$AA$3:$AA$1315,DataRegularSeason20242025!$B$3:$B$1315, "&lt;=" &amp; BI$1, DataRegularSeason20242025!$D$3:$D$1315, $A8)+SUMIFS(DataRegularSeason20242025!$AB$3:$AB$1315,DataRegularSeason20242025!$B$3:$B$1315, "&lt;=" &amp; BI$1, DataRegularSeason20242025!$E$3:$E$1315, $A8)</f>
        <v>13</v>
      </c>
      <c r="BJ8">
        <f>SUMIFS(DataRegularSeason20242025!$AA$3:$AA$1315,DataRegularSeason20242025!$B$3:$B$1315, "&lt;=" &amp; BJ$1, DataRegularSeason20242025!$D$3:$D$1315, $A8)+SUMIFS(DataRegularSeason20242025!$AB$3:$AB$1315,DataRegularSeason20242025!$B$3:$B$1315, "&lt;=" &amp; BJ$1, DataRegularSeason20242025!$E$3:$E$1315, $A8)</f>
        <v>13</v>
      </c>
      <c r="BK8">
        <f>SUMIFS(DataRegularSeason20242025!$AA$3:$AA$1315,DataRegularSeason20242025!$B$3:$B$1315, "&lt;=" &amp; BK$1, DataRegularSeason20242025!$D$3:$D$1315, $A8)+SUMIFS(DataRegularSeason20242025!$AB$3:$AB$1315,DataRegularSeason20242025!$B$3:$B$1315, "&lt;=" &amp; BK$1, DataRegularSeason20242025!$E$3:$E$1315, $A8)</f>
        <v>13</v>
      </c>
      <c r="BL8">
        <f>SUMIFS(DataRegularSeason20242025!$AA$3:$AA$1315,DataRegularSeason20242025!$B$3:$B$1315, "&lt;=" &amp; BL$1, DataRegularSeason20242025!$D$3:$D$1315, $A8)+SUMIFS(DataRegularSeason20242025!$AB$3:$AB$1315,DataRegularSeason20242025!$B$3:$B$1315, "&lt;=" &amp; BL$1, DataRegularSeason20242025!$E$3:$E$1315, $A8)</f>
        <v>13</v>
      </c>
      <c r="BM8">
        <f>SUMIFS(DataRegularSeason20242025!$AA$3:$AA$1315,DataRegularSeason20242025!$B$3:$B$1315, "&lt;=" &amp; BM$1, DataRegularSeason20242025!$D$3:$D$1315, $A8)+SUMIFS(DataRegularSeason20242025!$AB$3:$AB$1315,DataRegularSeason20242025!$B$3:$B$1315, "&lt;=" &amp; BM$1, DataRegularSeason20242025!$E$3:$E$1315, $A8)</f>
        <v>13</v>
      </c>
      <c r="BN8">
        <f>SUMIFS(DataRegularSeason20242025!$AA$3:$AA$1315,DataRegularSeason20242025!$B$3:$B$1315, "&lt;=" &amp; BN$1, DataRegularSeason20242025!$D$3:$D$1315, $A8)+SUMIFS(DataRegularSeason20242025!$AB$3:$AB$1315,DataRegularSeason20242025!$B$3:$B$1315, "&lt;=" &amp; BN$1, DataRegularSeason20242025!$E$3:$E$1315, $A8)</f>
        <v>13</v>
      </c>
      <c r="BO8">
        <f>SUMIFS(DataRegularSeason20242025!$AA$3:$AA$1315,DataRegularSeason20242025!$B$3:$B$1315, "&lt;=" &amp; BO$1, DataRegularSeason20242025!$D$3:$D$1315, $A8)+SUMIFS(DataRegularSeason20242025!$AB$3:$AB$1315,DataRegularSeason20242025!$B$3:$B$1315, "&lt;=" &amp; BO$1, DataRegularSeason20242025!$E$3:$E$1315, $A8)</f>
        <v>13</v>
      </c>
      <c r="BP8">
        <f>SUMIFS(DataRegularSeason20242025!$AA$3:$AA$1315,DataRegularSeason20242025!$B$3:$B$1315, "&lt;=" &amp; BP$1, DataRegularSeason20242025!$D$3:$D$1315, $A8)+SUMIFS(DataRegularSeason20242025!$AB$3:$AB$1315,DataRegularSeason20242025!$B$3:$B$1315, "&lt;=" &amp; BP$1, DataRegularSeason20242025!$E$3:$E$1315, $A8)</f>
        <v>13</v>
      </c>
      <c r="BQ8">
        <f>SUMIFS(DataRegularSeason20242025!$AA$3:$AA$1315,DataRegularSeason20242025!$B$3:$B$1315, "&lt;=" &amp; BQ$1, DataRegularSeason20242025!$D$3:$D$1315, $A8)+SUMIFS(DataRegularSeason20242025!$AB$3:$AB$1315,DataRegularSeason20242025!$B$3:$B$1315, "&lt;=" &amp; BQ$1, DataRegularSeason20242025!$E$3:$E$1315, $A8)</f>
        <v>13</v>
      </c>
      <c r="BR8">
        <f>SUMIFS(DataRegularSeason20242025!$AA$3:$AA$1315,DataRegularSeason20242025!$B$3:$B$1315, "&lt;=" &amp; BR$1, DataRegularSeason20242025!$D$3:$D$1315, $A8)+SUMIFS(DataRegularSeason20242025!$AB$3:$AB$1315,DataRegularSeason20242025!$B$3:$B$1315, "&lt;=" &amp; BR$1, DataRegularSeason20242025!$E$3:$E$1315, $A8)</f>
        <v>13</v>
      </c>
      <c r="BS8">
        <f>SUMIFS(DataRegularSeason20242025!$AA$3:$AA$1315,DataRegularSeason20242025!$B$3:$B$1315, "&lt;=" &amp; BS$1, DataRegularSeason20242025!$D$3:$D$1315, $A8)+SUMIFS(DataRegularSeason20242025!$AB$3:$AB$1315,DataRegularSeason20242025!$B$3:$B$1315, "&lt;=" &amp; BS$1, DataRegularSeason20242025!$E$3:$E$1315, $A8)</f>
        <v>13</v>
      </c>
      <c r="BT8">
        <f>SUMIFS(DataRegularSeason20242025!$AA$3:$AA$1315,DataRegularSeason20242025!$B$3:$B$1315, "&lt;=" &amp; BT$1, DataRegularSeason20242025!$D$3:$D$1315, $A8)+SUMIFS(DataRegularSeason20242025!$AB$3:$AB$1315,DataRegularSeason20242025!$B$3:$B$1315, "&lt;=" &amp; BT$1, DataRegularSeason20242025!$E$3:$E$1315, $A8)</f>
        <v>13</v>
      </c>
      <c r="BU8">
        <f>SUMIFS(DataRegularSeason20242025!$AA$3:$AA$1315,DataRegularSeason20242025!$B$3:$B$1315, "&lt;=" &amp; BU$1, DataRegularSeason20242025!$D$3:$D$1315, $A8)+SUMIFS(DataRegularSeason20242025!$AB$3:$AB$1315,DataRegularSeason20242025!$B$3:$B$1315, "&lt;=" &amp; BU$1, DataRegularSeason20242025!$E$3:$E$1315, $A8)</f>
        <v>13</v>
      </c>
      <c r="BV8">
        <f>SUMIFS(DataRegularSeason20242025!$AA$3:$AA$1315,DataRegularSeason20242025!$B$3:$B$1315, "&lt;=" &amp; BV$1, DataRegularSeason20242025!$D$3:$D$1315, $A8)+SUMIFS(DataRegularSeason20242025!$AB$3:$AB$1315,DataRegularSeason20242025!$B$3:$B$1315, "&lt;=" &amp; BV$1, DataRegularSeason20242025!$E$3:$E$1315, $A8)</f>
        <v>13</v>
      </c>
      <c r="BW8">
        <f>SUMIFS(DataRegularSeason20242025!$AA$3:$AA$1315,DataRegularSeason20242025!$B$3:$B$1315, "&lt;=" &amp; BW$1, DataRegularSeason20242025!$D$3:$D$1315, $A8)+SUMIFS(DataRegularSeason20242025!$AB$3:$AB$1315,DataRegularSeason20242025!$B$3:$B$1315, "&lt;=" &amp; BW$1, DataRegularSeason20242025!$E$3:$E$1315, $A8)</f>
        <v>13</v>
      </c>
      <c r="BX8">
        <f>SUMIFS(DataRegularSeason20242025!$AA$3:$AA$1315,DataRegularSeason20242025!$B$3:$B$1315, "&lt;=" &amp; BX$1, DataRegularSeason20242025!$D$3:$D$1315, $A8)+SUMIFS(DataRegularSeason20242025!$AB$3:$AB$1315,DataRegularSeason20242025!$B$3:$B$1315, "&lt;=" &amp; BX$1, DataRegularSeason20242025!$E$3:$E$1315, $A8)</f>
        <v>13</v>
      </c>
      <c r="BY8">
        <f>SUMIFS(DataRegularSeason20242025!$AA$3:$AA$1315,DataRegularSeason20242025!$B$3:$B$1315, "&lt;=" &amp; BY$1, DataRegularSeason20242025!$D$3:$D$1315, $A8)+SUMIFS(DataRegularSeason20242025!$AB$3:$AB$1315,DataRegularSeason20242025!$B$3:$B$1315, "&lt;=" &amp; BY$1, DataRegularSeason20242025!$E$3:$E$1315, $A8)</f>
        <v>13</v>
      </c>
      <c r="BZ8">
        <f>SUMIFS(DataRegularSeason20242025!$AA$3:$AA$1315,DataRegularSeason20242025!$B$3:$B$1315, "&lt;=" &amp; BZ$1, DataRegularSeason20242025!$D$3:$D$1315, $A8)+SUMIFS(DataRegularSeason20242025!$AB$3:$AB$1315,DataRegularSeason20242025!$B$3:$B$1315, "&lt;=" &amp; BZ$1, DataRegularSeason20242025!$E$3:$E$1315, $A8)</f>
        <v>13</v>
      </c>
      <c r="CA8">
        <f>SUMIFS(DataRegularSeason20242025!$AA$3:$AA$1315,DataRegularSeason20242025!$B$3:$B$1315, "&lt;=" &amp; CA$1, DataRegularSeason20242025!$D$3:$D$1315, $A8)+SUMIFS(DataRegularSeason20242025!$AB$3:$AB$1315,DataRegularSeason20242025!$B$3:$B$1315, "&lt;=" &amp; CA$1, DataRegularSeason20242025!$E$3:$E$1315, $A8)</f>
        <v>13</v>
      </c>
      <c r="CB8">
        <f>SUMIFS(DataRegularSeason20242025!$AA$3:$AA$1315,DataRegularSeason20242025!$B$3:$B$1315, "&lt;=" &amp; CB$1, DataRegularSeason20242025!$D$3:$D$1315, $A8)+SUMIFS(DataRegularSeason20242025!$AB$3:$AB$1315,DataRegularSeason20242025!$B$3:$B$1315, "&lt;=" &amp; CB$1, DataRegularSeason20242025!$E$3:$E$1315, $A8)</f>
        <v>13</v>
      </c>
      <c r="CC8">
        <f>SUMIFS(DataRegularSeason20242025!$AA$3:$AA$1315,DataRegularSeason20242025!$B$3:$B$1315, "&lt;=" &amp; CC$1, DataRegularSeason20242025!$D$3:$D$1315, $A8)+SUMIFS(DataRegularSeason20242025!$AB$3:$AB$1315,DataRegularSeason20242025!$B$3:$B$1315, "&lt;=" &amp; CC$1, DataRegularSeason20242025!$E$3:$E$1315, $A8)</f>
        <v>13</v>
      </c>
      <c r="CD8">
        <f>SUMIFS(DataRegularSeason20242025!$AA$3:$AA$1315,DataRegularSeason20242025!$B$3:$B$1315, "&lt;=" &amp; CD$1, DataRegularSeason20242025!$D$3:$D$1315, $A8)+SUMIFS(DataRegularSeason20242025!$AB$3:$AB$1315,DataRegularSeason20242025!$B$3:$B$1315, "&lt;=" &amp; CD$1, DataRegularSeason20242025!$E$3:$E$1315, $A8)</f>
        <v>13</v>
      </c>
      <c r="CE8">
        <f>SUMIFS(DataRegularSeason20242025!$AA$3:$AA$1315,DataRegularSeason20242025!$B$3:$B$1315, "&lt;=" &amp; CE$1, DataRegularSeason20242025!$D$3:$D$1315, $A8)+SUMIFS(DataRegularSeason20242025!$AB$3:$AB$1315,DataRegularSeason20242025!$B$3:$B$1315, "&lt;=" &amp; CE$1, DataRegularSeason20242025!$E$3:$E$1315, $A8)</f>
        <v>13</v>
      </c>
      <c r="CF8">
        <f>SUMIFS(DataRegularSeason20242025!$AA$3:$AA$1315,DataRegularSeason20242025!$B$3:$B$1315, "&lt;=" &amp; CF$1, DataRegularSeason20242025!$D$3:$D$1315, $A8)+SUMIFS(DataRegularSeason20242025!$AB$3:$AB$1315,DataRegularSeason20242025!$B$3:$B$1315, "&lt;=" &amp; CF$1, DataRegularSeason20242025!$E$3:$E$1315, $A8)</f>
        <v>13</v>
      </c>
      <c r="CG8">
        <f>SUMIFS(DataRegularSeason20242025!$AA$3:$AA$1315,DataRegularSeason20242025!$B$3:$B$1315, "&lt;=" &amp; CG$1, DataRegularSeason20242025!$D$3:$D$1315, $A8)+SUMIFS(DataRegularSeason20242025!$AB$3:$AB$1315,DataRegularSeason20242025!$B$3:$B$1315, "&lt;=" &amp; CG$1, DataRegularSeason20242025!$E$3:$E$1315, $A8)</f>
        <v>13</v>
      </c>
      <c r="CH8">
        <f>SUMIFS(DataRegularSeason20242025!$AA$3:$AA$1315,DataRegularSeason20242025!$B$3:$B$1315, "&lt;=" &amp; CH$1, DataRegularSeason20242025!$D$3:$D$1315, $A8)+SUMIFS(DataRegularSeason20242025!$AB$3:$AB$1315,DataRegularSeason20242025!$B$3:$B$1315, "&lt;=" &amp; CH$1, DataRegularSeason20242025!$E$3:$E$1315, $A8)</f>
        <v>13</v>
      </c>
      <c r="CI8">
        <f>SUMIFS(DataRegularSeason20242025!$AA$3:$AA$1315,DataRegularSeason20242025!$B$3:$B$1315, "&lt;=" &amp; CI$1, DataRegularSeason20242025!$D$3:$D$1315, $A8)+SUMIFS(DataRegularSeason20242025!$AB$3:$AB$1315,DataRegularSeason20242025!$B$3:$B$1315, "&lt;=" &amp; CI$1, DataRegularSeason20242025!$E$3:$E$1315, $A8)</f>
        <v>13</v>
      </c>
      <c r="CJ8">
        <f>SUMIFS(DataRegularSeason20242025!$AA$3:$AA$1315,DataRegularSeason20242025!$B$3:$B$1315, "&lt;=" &amp; CJ$1, DataRegularSeason20242025!$D$3:$D$1315, $A8)+SUMIFS(DataRegularSeason20242025!$AB$3:$AB$1315,DataRegularSeason20242025!$B$3:$B$1315, "&lt;=" &amp; CJ$1, DataRegularSeason20242025!$E$3:$E$1315, $A8)</f>
        <v>13</v>
      </c>
      <c r="CK8">
        <f>SUMIFS(DataRegularSeason20242025!$AA$3:$AA$1315,DataRegularSeason20242025!$B$3:$B$1315, "&lt;=" &amp; CK$1, DataRegularSeason20242025!$D$3:$D$1315, $A8)+SUMIFS(DataRegularSeason20242025!$AB$3:$AB$1315,DataRegularSeason20242025!$B$3:$B$1315, "&lt;=" &amp; CK$1, DataRegularSeason20242025!$E$3:$E$1315, $A8)</f>
        <v>13</v>
      </c>
      <c r="CL8">
        <f>SUMIFS(DataRegularSeason20242025!$AA$3:$AA$1315,DataRegularSeason20242025!$B$3:$B$1315, "&lt;=" &amp; CL$1, DataRegularSeason20242025!$D$3:$D$1315, $A8)+SUMIFS(DataRegularSeason20242025!$AB$3:$AB$1315,DataRegularSeason20242025!$B$3:$B$1315, "&lt;=" &amp; CL$1, DataRegularSeason20242025!$E$3:$E$1315, $A8)</f>
        <v>13</v>
      </c>
      <c r="CM8">
        <f>SUMIFS(DataRegularSeason20242025!$AA$3:$AA$1315,DataRegularSeason20242025!$B$3:$B$1315, "&lt;=" &amp; CM$1, DataRegularSeason20242025!$D$3:$D$1315, $A8)+SUMIFS(DataRegularSeason20242025!$AB$3:$AB$1315,DataRegularSeason20242025!$B$3:$B$1315, "&lt;=" &amp; CM$1, DataRegularSeason20242025!$E$3:$E$1315, $A8)</f>
        <v>13</v>
      </c>
      <c r="CN8">
        <f>SUMIFS(DataRegularSeason20242025!$AA$3:$AA$1315,DataRegularSeason20242025!$B$3:$B$1315, "&lt;=" &amp; CN$1, DataRegularSeason20242025!$D$3:$D$1315, $A8)+SUMIFS(DataRegularSeason20242025!$AB$3:$AB$1315,DataRegularSeason20242025!$B$3:$B$1315, "&lt;=" &amp; CN$1, DataRegularSeason20242025!$E$3:$E$1315, $A8)</f>
        <v>13</v>
      </c>
      <c r="CO8">
        <f>SUMIFS(DataRegularSeason20242025!$AA$3:$AA$1315,DataRegularSeason20242025!$B$3:$B$1315, "&lt;=" &amp; CO$1, DataRegularSeason20242025!$D$3:$D$1315, $A8)+SUMIFS(DataRegularSeason20242025!$AB$3:$AB$1315,DataRegularSeason20242025!$B$3:$B$1315, "&lt;=" &amp; CO$1, DataRegularSeason20242025!$E$3:$E$1315, $A8)</f>
        <v>13</v>
      </c>
      <c r="CP8">
        <f>SUMIFS(DataRegularSeason20242025!$AA$3:$AA$1315,DataRegularSeason20242025!$B$3:$B$1315, "&lt;=" &amp; CP$1, DataRegularSeason20242025!$D$3:$D$1315, $A8)+SUMIFS(DataRegularSeason20242025!$AB$3:$AB$1315,DataRegularSeason20242025!$B$3:$B$1315, "&lt;=" &amp; CP$1, DataRegularSeason20242025!$E$3:$E$1315, $A8)</f>
        <v>13</v>
      </c>
      <c r="CQ8">
        <f>SUMIFS(DataRegularSeason20242025!$AA$3:$AA$1315,DataRegularSeason20242025!$B$3:$B$1315, "&lt;=" &amp; CQ$1, DataRegularSeason20242025!$D$3:$D$1315, $A8)+SUMIFS(DataRegularSeason20242025!$AB$3:$AB$1315,DataRegularSeason20242025!$B$3:$B$1315, "&lt;=" &amp; CQ$1, DataRegularSeason20242025!$E$3:$E$1315, $A8)</f>
        <v>13</v>
      </c>
      <c r="CR8">
        <f>SUMIFS(DataRegularSeason20242025!$AA$3:$AA$1315,DataRegularSeason20242025!$B$3:$B$1315, "&lt;=" &amp; CR$1, DataRegularSeason20242025!$D$3:$D$1315, $A8)+SUMIFS(DataRegularSeason20242025!$AB$3:$AB$1315,DataRegularSeason20242025!$B$3:$B$1315, "&lt;=" &amp; CR$1, DataRegularSeason20242025!$E$3:$E$1315, $A8)</f>
        <v>13</v>
      </c>
      <c r="CS8">
        <f>SUMIFS(DataRegularSeason20242025!$AA$3:$AA$1315,DataRegularSeason20242025!$B$3:$B$1315, "&lt;=" &amp; CS$1, DataRegularSeason20242025!$D$3:$D$1315, $A8)+SUMIFS(DataRegularSeason20242025!$AB$3:$AB$1315,DataRegularSeason20242025!$B$3:$B$1315, "&lt;=" &amp; CS$1, DataRegularSeason20242025!$E$3:$E$1315, $A8)</f>
        <v>13</v>
      </c>
      <c r="CT8">
        <f>SUMIFS(DataRegularSeason20242025!$AA$3:$AA$1315,DataRegularSeason20242025!$B$3:$B$1315, "&lt;=" &amp; CT$1, DataRegularSeason20242025!$D$3:$D$1315, $A8)+SUMIFS(DataRegularSeason20242025!$AB$3:$AB$1315,DataRegularSeason20242025!$B$3:$B$1315, "&lt;=" &amp; CT$1, DataRegularSeason20242025!$E$3:$E$1315, $A8)</f>
        <v>13</v>
      </c>
      <c r="CU8">
        <f>SUMIFS(DataRegularSeason20242025!$AA$3:$AA$1315,DataRegularSeason20242025!$B$3:$B$1315, "&lt;=" &amp; CU$1, DataRegularSeason20242025!$D$3:$D$1315, $A8)+SUMIFS(DataRegularSeason20242025!$AB$3:$AB$1315,DataRegularSeason20242025!$B$3:$B$1315, "&lt;=" &amp; CU$1, DataRegularSeason20242025!$E$3:$E$1315, $A8)</f>
        <v>13</v>
      </c>
      <c r="CV8">
        <f>SUMIFS(DataRegularSeason20242025!$AA$3:$AA$1315,DataRegularSeason20242025!$B$3:$B$1315, "&lt;=" &amp; CV$1, DataRegularSeason20242025!$D$3:$D$1315, $A8)+SUMIFS(DataRegularSeason20242025!$AB$3:$AB$1315,DataRegularSeason20242025!$B$3:$B$1315, "&lt;=" &amp; CV$1, DataRegularSeason20242025!$E$3:$E$1315, $A8)</f>
        <v>13</v>
      </c>
      <c r="CW8">
        <f>SUMIFS(DataRegularSeason20242025!$AA$3:$AA$1315,DataRegularSeason20242025!$B$3:$B$1315, "&lt;=" &amp; CW$1, DataRegularSeason20242025!$D$3:$D$1315, $A8)+SUMIFS(DataRegularSeason20242025!$AB$3:$AB$1315,DataRegularSeason20242025!$B$3:$B$1315, "&lt;=" &amp; CW$1, DataRegularSeason20242025!$E$3:$E$1315, $A8)</f>
        <v>13</v>
      </c>
      <c r="CX8">
        <f>SUMIFS(DataRegularSeason20242025!$AA$3:$AA$1315,DataRegularSeason20242025!$B$3:$B$1315, "&lt;=" &amp; CX$1, DataRegularSeason20242025!$D$3:$D$1315, $A8)+SUMIFS(DataRegularSeason20242025!$AB$3:$AB$1315,DataRegularSeason20242025!$B$3:$B$1315, "&lt;=" &amp; CX$1, DataRegularSeason20242025!$E$3:$E$1315, $A8)</f>
        <v>13</v>
      </c>
      <c r="CY8">
        <f>SUMIFS(DataRegularSeason20242025!$AA$3:$AA$1315,DataRegularSeason20242025!$B$3:$B$1315, "&lt;=" &amp; CY$1, DataRegularSeason20242025!$D$3:$D$1315, $A8)+SUMIFS(DataRegularSeason20242025!$AB$3:$AB$1315,DataRegularSeason20242025!$B$3:$B$1315, "&lt;=" &amp; CY$1, DataRegularSeason20242025!$E$3:$E$1315, $A8)</f>
        <v>13</v>
      </c>
      <c r="CZ8">
        <f>SUMIFS(DataRegularSeason20242025!$AA$3:$AA$1315,DataRegularSeason20242025!$B$3:$B$1315, "&lt;=" &amp; CZ$1, DataRegularSeason20242025!$D$3:$D$1315, $A8)+SUMIFS(DataRegularSeason20242025!$AB$3:$AB$1315,DataRegularSeason20242025!$B$3:$B$1315, "&lt;=" &amp; CZ$1, DataRegularSeason20242025!$E$3:$E$1315, $A8)</f>
        <v>13</v>
      </c>
      <c r="DA8">
        <f>SUMIFS(DataRegularSeason20242025!$AA$3:$AA$1315,DataRegularSeason20242025!$B$3:$B$1315, "&lt;=" &amp; DA$1, DataRegularSeason20242025!$D$3:$D$1315, $A8)+SUMIFS(DataRegularSeason20242025!$AB$3:$AB$1315,DataRegularSeason20242025!$B$3:$B$1315, "&lt;=" &amp; DA$1, DataRegularSeason20242025!$E$3:$E$1315, $A8)</f>
        <v>13</v>
      </c>
      <c r="DB8">
        <f>SUMIFS(DataRegularSeason20242025!$AA$3:$AA$1315,DataRegularSeason20242025!$B$3:$B$1315, "&lt;=" &amp; DB$1, DataRegularSeason20242025!$D$3:$D$1315, $A8)+SUMIFS(DataRegularSeason20242025!$AB$3:$AB$1315,DataRegularSeason20242025!$B$3:$B$1315, "&lt;=" &amp; DB$1, DataRegularSeason20242025!$E$3:$E$1315, $A8)</f>
        <v>13</v>
      </c>
      <c r="DC8">
        <f>SUMIFS(DataRegularSeason20242025!$AA$3:$AA$1315,DataRegularSeason20242025!$B$3:$B$1315, "&lt;=" &amp; DC$1, DataRegularSeason20242025!$D$3:$D$1315, $A8)+SUMIFS(DataRegularSeason20242025!$AB$3:$AB$1315,DataRegularSeason20242025!$B$3:$B$1315, "&lt;=" &amp; DC$1, DataRegularSeason20242025!$E$3:$E$1315, $A8)</f>
        <v>13</v>
      </c>
      <c r="DD8">
        <f>SUMIFS(DataRegularSeason20242025!$AA$3:$AA$1315,DataRegularSeason20242025!$B$3:$B$1315, "&lt;=" &amp; DD$1, DataRegularSeason20242025!$D$3:$D$1315, $A8)+SUMIFS(DataRegularSeason20242025!$AB$3:$AB$1315,DataRegularSeason20242025!$B$3:$B$1315, "&lt;=" &amp; DD$1, DataRegularSeason20242025!$E$3:$E$1315, $A8)</f>
        <v>13</v>
      </c>
      <c r="DE8">
        <f>SUMIFS(DataRegularSeason20242025!$AA$3:$AA$1315,DataRegularSeason20242025!$B$3:$B$1315, "&lt;=" &amp; DE$1, DataRegularSeason20242025!$D$3:$D$1315, $A8)+SUMIFS(DataRegularSeason20242025!$AB$3:$AB$1315,DataRegularSeason20242025!$B$3:$B$1315, "&lt;=" &amp; DE$1, DataRegularSeason20242025!$E$3:$E$1315, $A8)</f>
        <v>13</v>
      </c>
      <c r="DF8">
        <f>SUMIFS(DataRegularSeason20242025!$AA$3:$AA$1315,DataRegularSeason20242025!$B$3:$B$1315, "&lt;=" &amp; DF$1, DataRegularSeason20242025!$D$3:$D$1315, $A8)+SUMIFS(DataRegularSeason20242025!$AB$3:$AB$1315,DataRegularSeason20242025!$B$3:$B$1315, "&lt;=" &amp; DF$1, DataRegularSeason20242025!$E$3:$E$1315, $A8)</f>
        <v>13</v>
      </c>
      <c r="DG8">
        <f>SUMIFS(DataRegularSeason20242025!$AA$3:$AA$1315,DataRegularSeason20242025!$B$3:$B$1315, "&lt;=" &amp; DG$1, DataRegularSeason20242025!$D$3:$D$1315, $A8)+SUMIFS(DataRegularSeason20242025!$AB$3:$AB$1315,DataRegularSeason20242025!$B$3:$B$1315, "&lt;=" &amp; DG$1, DataRegularSeason20242025!$E$3:$E$1315, $A8)</f>
        <v>13</v>
      </c>
      <c r="DH8">
        <f>SUMIFS(DataRegularSeason20242025!$AA$3:$AA$1315,DataRegularSeason20242025!$B$3:$B$1315, "&lt;=" &amp; DH$1, DataRegularSeason20242025!$D$3:$D$1315, $A8)+SUMIFS(DataRegularSeason20242025!$AB$3:$AB$1315,DataRegularSeason20242025!$B$3:$B$1315, "&lt;=" &amp; DH$1, DataRegularSeason20242025!$E$3:$E$1315, $A8)</f>
        <v>13</v>
      </c>
      <c r="DI8">
        <f>SUMIFS(DataRegularSeason20242025!$AA$3:$AA$1315,DataRegularSeason20242025!$B$3:$B$1315, "&lt;=" &amp; DI$1, DataRegularSeason20242025!$D$3:$D$1315, $A8)+SUMIFS(DataRegularSeason20242025!$AB$3:$AB$1315,DataRegularSeason20242025!$B$3:$B$1315, "&lt;=" &amp; DI$1, DataRegularSeason20242025!$E$3:$E$1315, $A8)</f>
        <v>13</v>
      </c>
      <c r="DJ8">
        <f>SUMIFS(DataRegularSeason20242025!$AA$3:$AA$1315,DataRegularSeason20242025!$B$3:$B$1315, "&lt;=" &amp; DJ$1, DataRegularSeason20242025!$D$3:$D$1315, $A8)+SUMIFS(DataRegularSeason20242025!$AB$3:$AB$1315,DataRegularSeason20242025!$B$3:$B$1315, "&lt;=" &amp; DJ$1, DataRegularSeason20242025!$E$3:$E$1315, $A8)</f>
        <v>13</v>
      </c>
      <c r="DK8">
        <f>SUMIFS(DataRegularSeason20242025!$AA$3:$AA$1315,DataRegularSeason20242025!$B$3:$B$1315, "&lt;=" &amp; DK$1, DataRegularSeason20242025!$D$3:$D$1315, $A8)+SUMIFS(DataRegularSeason20242025!$AB$3:$AB$1315,DataRegularSeason20242025!$B$3:$B$1315, "&lt;=" &amp; DK$1, DataRegularSeason20242025!$E$3:$E$1315, $A8)</f>
        <v>13</v>
      </c>
      <c r="DL8">
        <f>SUMIFS(DataRegularSeason20242025!$AA$3:$AA$1315,DataRegularSeason20242025!$B$3:$B$1315, "&lt;=" &amp; DL$1, DataRegularSeason20242025!$D$3:$D$1315, $A8)+SUMIFS(DataRegularSeason20242025!$AB$3:$AB$1315,DataRegularSeason20242025!$B$3:$B$1315, "&lt;=" &amp; DL$1, DataRegularSeason20242025!$E$3:$E$1315, $A8)</f>
        <v>13</v>
      </c>
      <c r="DM8">
        <f>SUMIFS(DataRegularSeason20242025!$AA$3:$AA$1315,DataRegularSeason20242025!$B$3:$B$1315, "&lt;=" &amp; DM$1, DataRegularSeason20242025!$D$3:$D$1315, $A8)+SUMIFS(DataRegularSeason20242025!$AB$3:$AB$1315,DataRegularSeason20242025!$B$3:$B$1315, "&lt;=" &amp; DM$1, DataRegularSeason20242025!$E$3:$E$1315, $A8)</f>
        <v>13</v>
      </c>
      <c r="DN8">
        <f>SUMIFS(DataRegularSeason20242025!$AA$3:$AA$1315,DataRegularSeason20242025!$B$3:$B$1315, "&lt;=" &amp; DN$1, DataRegularSeason20242025!$D$3:$D$1315, $A8)+SUMIFS(DataRegularSeason20242025!$AB$3:$AB$1315,DataRegularSeason20242025!$B$3:$B$1315, "&lt;=" &amp; DN$1, DataRegularSeason20242025!$E$3:$E$1315, $A8)</f>
        <v>13</v>
      </c>
      <c r="DO8">
        <f>SUMIFS(DataRegularSeason20242025!$AA$3:$AA$1315,DataRegularSeason20242025!$B$3:$B$1315, "&lt;=" &amp; DO$1, DataRegularSeason20242025!$D$3:$D$1315, $A8)+SUMIFS(DataRegularSeason20242025!$AB$3:$AB$1315,DataRegularSeason20242025!$B$3:$B$1315, "&lt;=" &amp; DO$1, DataRegularSeason20242025!$E$3:$E$1315, $A8)</f>
        <v>13</v>
      </c>
      <c r="DP8">
        <f>SUMIFS(DataRegularSeason20242025!$AA$3:$AA$1315,DataRegularSeason20242025!$B$3:$B$1315, "&lt;=" &amp; DP$1, DataRegularSeason20242025!$D$3:$D$1315, $A8)+SUMIFS(DataRegularSeason20242025!$AB$3:$AB$1315,DataRegularSeason20242025!$B$3:$B$1315, "&lt;=" &amp; DP$1, DataRegularSeason20242025!$E$3:$E$1315, $A8)</f>
        <v>13</v>
      </c>
      <c r="DQ8">
        <f>SUMIFS(DataRegularSeason20242025!$AA$3:$AA$1315,DataRegularSeason20242025!$B$3:$B$1315, "&lt;=" &amp; DQ$1, DataRegularSeason20242025!$D$3:$D$1315, $A8)+SUMIFS(DataRegularSeason20242025!$AB$3:$AB$1315,DataRegularSeason20242025!$B$3:$B$1315, "&lt;=" &amp; DQ$1, DataRegularSeason20242025!$E$3:$E$1315, $A8)</f>
        <v>13</v>
      </c>
      <c r="DR8">
        <f>SUMIFS(DataRegularSeason20242025!$AA$3:$AA$1315,DataRegularSeason20242025!$B$3:$B$1315, "&lt;=" &amp; DR$1, DataRegularSeason20242025!$D$3:$D$1315, $A8)+SUMIFS(DataRegularSeason20242025!$AB$3:$AB$1315,DataRegularSeason20242025!$B$3:$B$1315, "&lt;=" &amp; DR$1, DataRegularSeason20242025!$E$3:$E$1315, $A8)</f>
        <v>13</v>
      </c>
      <c r="DS8">
        <f>SUMIFS(DataRegularSeason20242025!$AA$3:$AA$1315,DataRegularSeason20242025!$B$3:$B$1315, "&lt;=" &amp; DS$1, DataRegularSeason20242025!$D$3:$D$1315, $A8)+SUMIFS(DataRegularSeason20242025!$AB$3:$AB$1315,DataRegularSeason20242025!$B$3:$B$1315, "&lt;=" &amp; DS$1, DataRegularSeason20242025!$E$3:$E$1315, $A8)</f>
        <v>13</v>
      </c>
      <c r="DT8">
        <f>SUMIFS(DataRegularSeason20242025!$AA$3:$AA$1315,DataRegularSeason20242025!$B$3:$B$1315, "&lt;=" &amp; DT$1, DataRegularSeason20242025!$D$3:$D$1315, $A8)+SUMIFS(DataRegularSeason20242025!$AB$3:$AB$1315,DataRegularSeason20242025!$B$3:$B$1315, "&lt;=" &amp; DT$1, DataRegularSeason20242025!$E$3:$E$1315, $A8)</f>
        <v>13</v>
      </c>
      <c r="DU8">
        <f>SUMIFS(DataRegularSeason20242025!$AA$3:$AA$1315,DataRegularSeason20242025!$B$3:$B$1315, "&lt;=" &amp; DU$1, DataRegularSeason20242025!$D$3:$D$1315, $A8)+SUMIFS(DataRegularSeason20242025!$AB$3:$AB$1315,DataRegularSeason20242025!$B$3:$B$1315, "&lt;=" &amp; DU$1, DataRegularSeason20242025!$E$3:$E$1315, $A8)</f>
        <v>13</v>
      </c>
      <c r="DV8">
        <f>SUMIFS(DataRegularSeason20242025!$AA$3:$AA$1315,DataRegularSeason20242025!$B$3:$B$1315, "&lt;=" &amp; DV$1, DataRegularSeason20242025!$D$3:$D$1315, $A8)+SUMIFS(DataRegularSeason20242025!$AB$3:$AB$1315,DataRegularSeason20242025!$B$3:$B$1315, "&lt;=" &amp; DV$1, DataRegularSeason20242025!$E$3:$E$1315, $A8)</f>
        <v>13</v>
      </c>
      <c r="DW8">
        <f>SUMIFS(DataRegularSeason20242025!$AA$3:$AA$1315,DataRegularSeason20242025!$B$3:$B$1315, "&lt;=" &amp; DW$1, DataRegularSeason20242025!$D$3:$D$1315, $A8)+SUMIFS(DataRegularSeason20242025!$AB$3:$AB$1315,DataRegularSeason20242025!$B$3:$B$1315, "&lt;=" &amp; DW$1, DataRegularSeason20242025!$E$3:$E$1315, $A8)</f>
        <v>13</v>
      </c>
      <c r="DX8">
        <f>SUMIFS(DataRegularSeason20242025!$AA$3:$AA$1315,DataRegularSeason20242025!$B$3:$B$1315, "&lt;=" &amp; DX$1, DataRegularSeason20242025!$D$3:$D$1315, $A8)+SUMIFS(DataRegularSeason20242025!$AB$3:$AB$1315,DataRegularSeason20242025!$B$3:$B$1315, "&lt;=" &amp; DX$1, DataRegularSeason20242025!$E$3:$E$1315, $A8)</f>
        <v>13</v>
      </c>
      <c r="DY8">
        <f>SUMIFS(DataRegularSeason20242025!$AA$3:$AA$1315,DataRegularSeason20242025!$B$3:$B$1315, "&lt;=" &amp; DY$1, DataRegularSeason20242025!$D$3:$D$1315, $A8)+SUMIFS(DataRegularSeason20242025!$AB$3:$AB$1315,DataRegularSeason20242025!$B$3:$B$1315, "&lt;=" &amp; DY$1, DataRegularSeason20242025!$E$3:$E$1315, $A8)</f>
        <v>13</v>
      </c>
      <c r="DZ8">
        <f>SUMIFS(DataRegularSeason20242025!$AA$3:$AA$1315,DataRegularSeason20242025!$B$3:$B$1315, "&lt;=" &amp; DZ$1, DataRegularSeason20242025!$D$3:$D$1315, $A8)+SUMIFS(DataRegularSeason20242025!$AB$3:$AB$1315,DataRegularSeason20242025!$B$3:$B$1315, "&lt;=" &amp; DZ$1, DataRegularSeason20242025!$E$3:$E$1315, $A8)</f>
        <v>13</v>
      </c>
      <c r="EA8">
        <f>SUMIFS(DataRegularSeason20242025!$AA$3:$AA$1315,DataRegularSeason20242025!$B$3:$B$1315, "&lt;=" &amp; EA$1, DataRegularSeason20242025!$D$3:$D$1315, $A8)+SUMIFS(DataRegularSeason20242025!$AB$3:$AB$1315,DataRegularSeason20242025!$B$3:$B$1315, "&lt;=" &amp; EA$1, DataRegularSeason20242025!$E$3:$E$1315, $A8)</f>
        <v>13</v>
      </c>
      <c r="EB8">
        <f>SUMIFS(DataRegularSeason20242025!$AA$3:$AA$1315,DataRegularSeason20242025!$B$3:$B$1315, "&lt;=" &amp; EB$1, DataRegularSeason20242025!$D$3:$D$1315, $A8)+SUMIFS(DataRegularSeason20242025!$AB$3:$AB$1315,DataRegularSeason20242025!$B$3:$B$1315, "&lt;=" &amp; EB$1, DataRegularSeason20242025!$E$3:$E$1315, $A8)</f>
        <v>13</v>
      </c>
      <c r="EC8">
        <f>SUMIFS(DataRegularSeason20242025!$AA$3:$AA$1315,DataRegularSeason20242025!$B$3:$B$1315, "&lt;=" &amp; EC$1, DataRegularSeason20242025!$D$3:$D$1315, $A8)+SUMIFS(DataRegularSeason20242025!$AB$3:$AB$1315,DataRegularSeason20242025!$B$3:$B$1315, "&lt;=" &amp; EC$1, DataRegularSeason20242025!$E$3:$E$1315, $A8)</f>
        <v>13</v>
      </c>
      <c r="ED8">
        <f>SUMIFS(DataRegularSeason20242025!$AA$3:$AA$1315,DataRegularSeason20242025!$B$3:$B$1315, "&lt;=" &amp; ED$1, DataRegularSeason20242025!$D$3:$D$1315, $A8)+SUMIFS(DataRegularSeason20242025!$AB$3:$AB$1315,DataRegularSeason20242025!$B$3:$B$1315, "&lt;=" &amp; ED$1, DataRegularSeason20242025!$E$3:$E$1315, $A8)</f>
        <v>13</v>
      </c>
      <c r="EE8">
        <f>SUMIFS(DataRegularSeason20242025!$AA$3:$AA$1315,DataRegularSeason20242025!$B$3:$B$1315, "&lt;=" &amp; EE$1, DataRegularSeason20242025!$D$3:$D$1315, $A8)+SUMIFS(DataRegularSeason20242025!$AB$3:$AB$1315,DataRegularSeason20242025!$B$3:$B$1315, "&lt;=" &amp; EE$1, DataRegularSeason20242025!$E$3:$E$1315, $A8)</f>
        <v>13</v>
      </c>
      <c r="EF8">
        <f>SUMIFS(DataRegularSeason20242025!$AA$3:$AA$1315,DataRegularSeason20242025!$B$3:$B$1315, "&lt;=" &amp; EF$1, DataRegularSeason20242025!$D$3:$D$1315, $A8)+SUMIFS(DataRegularSeason20242025!$AB$3:$AB$1315,DataRegularSeason20242025!$B$3:$B$1315, "&lt;=" &amp; EF$1, DataRegularSeason20242025!$E$3:$E$1315, $A8)</f>
        <v>13</v>
      </c>
      <c r="EG8">
        <f>SUMIFS(DataRegularSeason20242025!$AA$3:$AA$1315,DataRegularSeason20242025!$B$3:$B$1315, "&lt;=" &amp; EG$1, DataRegularSeason20242025!$D$3:$D$1315, $A8)+SUMIFS(DataRegularSeason20242025!$AB$3:$AB$1315,DataRegularSeason20242025!$B$3:$B$1315, "&lt;=" &amp; EG$1, DataRegularSeason20242025!$E$3:$E$1315, $A8)</f>
        <v>13</v>
      </c>
      <c r="EH8">
        <f>SUMIFS(DataRegularSeason20242025!$AA$3:$AA$1315,DataRegularSeason20242025!$B$3:$B$1315, "&lt;=" &amp; EH$1, DataRegularSeason20242025!$D$3:$D$1315, $A8)+SUMIFS(DataRegularSeason20242025!$AB$3:$AB$1315,DataRegularSeason20242025!$B$3:$B$1315, "&lt;=" &amp; EH$1, DataRegularSeason20242025!$E$3:$E$1315, $A8)</f>
        <v>13</v>
      </c>
      <c r="EI8">
        <f>SUMIFS(DataRegularSeason20242025!$AA$3:$AA$1315,DataRegularSeason20242025!$B$3:$B$1315, "&lt;=" &amp; EI$1, DataRegularSeason20242025!$D$3:$D$1315, $A8)+SUMIFS(DataRegularSeason20242025!$AB$3:$AB$1315,DataRegularSeason20242025!$B$3:$B$1315, "&lt;=" &amp; EI$1, DataRegularSeason20242025!$E$3:$E$1315, $A8)</f>
        <v>13</v>
      </c>
      <c r="EJ8">
        <f>SUMIFS(DataRegularSeason20242025!$AA$3:$AA$1315,DataRegularSeason20242025!$B$3:$B$1315, "&lt;=" &amp; EJ$1, DataRegularSeason20242025!$D$3:$D$1315, $A8)+SUMIFS(DataRegularSeason20242025!$AB$3:$AB$1315,DataRegularSeason20242025!$B$3:$B$1315, "&lt;=" &amp; EJ$1, DataRegularSeason20242025!$E$3:$E$1315, $A8)</f>
        <v>13</v>
      </c>
      <c r="EK8">
        <f>SUMIFS(DataRegularSeason20242025!$AA$3:$AA$1315,DataRegularSeason20242025!$B$3:$B$1315, "&lt;=" &amp; EK$1, DataRegularSeason20242025!$D$3:$D$1315, $A8)+SUMIFS(DataRegularSeason20242025!$AB$3:$AB$1315,DataRegularSeason20242025!$B$3:$B$1315, "&lt;=" &amp; EK$1, DataRegularSeason20242025!$E$3:$E$1315, $A8)</f>
        <v>13</v>
      </c>
      <c r="EL8">
        <f>SUMIFS(DataRegularSeason20242025!$AA$3:$AA$1315,DataRegularSeason20242025!$B$3:$B$1315, "&lt;=" &amp; EL$1, DataRegularSeason20242025!$D$3:$D$1315, $A8)+SUMIFS(DataRegularSeason20242025!$AB$3:$AB$1315,DataRegularSeason20242025!$B$3:$B$1315, "&lt;=" &amp; EL$1, DataRegularSeason20242025!$E$3:$E$1315, $A8)</f>
        <v>13</v>
      </c>
      <c r="EM8">
        <f>SUMIFS(DataRegularSeason20242025!$AA$3:$AA$1315,DataRegularSeason20242025!$B$3:$B$1315, "&lt;=" &amp; EM$1, DataRegularSeason20242025!$D$3:$D$1315, $A8)+SUMIFS(DataRegularSeason20242025!$AB$3:$AB$1315,DataRegularSeason20242025!$B$3:$B$1315, "&lt;=" &amp; EM$1, DataRegularSeason20242025!$E$3:$E$1315, $A8)</f>
        <v>13</v>
      </c>
      <c r="EN8">
        <f>SUMIFS(DataRegularSeason20242025!$AA$3:$AA$1315,DataRegularSeason20242025!$B$3:$B$1315, "&lt;=" &amp; EN$1, DataRegularSeason20242025!$D$3:$D$1315, $A8)+SUMIFS(DataRegularSeason20242025!$AB$3:$AB$1315,DataRegularSeason20242025!$B$3:$B$1315, "&lt;=" &amp; EN$1, DataRegularSeason20242025!$E$3:$E$1315, $A8)</f>
        <v>13</v>
      </c>
      <c r="EO8">
        <f>SUMIFS(DataRegularSeason20242025!$AA$3:$AA$1315,DataRegularSeason20242025!$B$3:$B$1315, "&lt;=" &amp; EO$1, DataRegularSeason20242025!$D$3:$D$1315, $A8)+SUMIFS(DataRegularSeason20242025!$AB$3:$AB$1315,DataRegularSeason20242025!$B$3:$B$1315, "&lt;=" &amp; EO$1, DataRegularSeason20242025!$E$3:$E$1315, $A8)</f>
        <v>13</v>
      </c>
      <c r="EP8">
        <f>SUMIFS(DataRegularSeason20242025!$AA$3:$AA$1315,DataRegularSeason20242025!$B$3:$B$1315, "&lt;=" &amp; EP$1, DataRegularSeason20242025!$D$3:$D$1315, $A8)+SUMIFS(DataRegularSeason20242025!$AB$3:$AB$1315,DataRegularSeason20242025!$B$3:$B$1315, "&lt;=" &amp; EP$1, DataRegularSeason20242025!$E$3:$E$1315, $A8)</f>
        <v>13</v>
      </c>
      <c r="EQ8">
        <f>SUMIFS(DataRegularSeason20242025!$AA$3:$AA$1315,DataRegularSeason20242025!$B$3:$B$1315, "&lt;=" &amp; EQ$1, DataRegularSeason20242025!$D$3:$D$1315, $A8)+SUMIFS(DataRegularSeason20242025!$AB$3:$AB$1315,DataRegularSeason20242025!$B$3:$B$1315, "&lt;=" &amp; EQ$1, DataRegularSeason20242025!$E$3:$E$1315, $A8)</f>
        <v>13</v>
      </c>
      <c r="ER8">
        <f>SUMIFS(DataRegularSeason20242025!$AA$3:$AA$1315,DataRegularSeason20242025!$B$3:$B$1315, "&lt;=" &amp; ER$1, DataRegularSeason20242025!$D$3:$D$1315, $A8)+SUMIFS(DataRegularSeason20242025!$AB$3:$AB$1315,DataRegularSeason20242025!$B$3:$B$1315, "&lt;=" &amp; ER$1, DataRegularSeason20242025!$E$3:$E$1315, $A8)</f>
        <v>13</v>
      </c>
      <c r="ES8">
        <f>SUMIFS(DataRegularSeason20242025!$AA$3:$AA$1315,DataRegularSeason20242025!$B$3:$B$1315, "&lt;=" &amp; ES$1, DataRegularSeason20242025!$D$3:$D$1315, $A8)+SUMIFS(DataRegularSeason20242025!$AB$3:$AB$1315,DataRegularSeason20242025!$B$3:$B$1315, "&lt;=" &amp; ES$1, DataRegularSeason20242025!$E$3:$E$1315, $A8)</f>
        <v>13</v>
      </c>
      <c r="ET8">
        <f>SUMIFS(DataRegularSeason20242025!$AA$3:$AA$1315,DataRegularSeason20242025!$B$3:$B$1315, "&lt;=" &amp; ET$1, DataRegularSeason20242025!$D$3:$D$1315, $A8)+SUMIFS(DataRegularSeason20242025!$AB$3:$AB$1315,DataRegularSeason20242025!$B$3:$B$1315, "&lt;=" &amp; ET$1, DataRegularSeason20242025!$E$3:$E$1315, $A8)</f>
        <v>13</v>
      </c>
      <c r="EU8">
        <f>SUMIFS(DataRegularSeason20242025!$AA$3:$AA$1315,DataRegularSeason20242025!$B$3:$B$1315, "&lt;=" &amp; EU$1, DataRegularSeason20242025!$D$3:$D$1315, $A8)+SUMIFS(DataRegularSeason20242025!$AB$3:$AB$1315,DataRegularSeason20242025!$B$3:$B$1315, "&lt;=" &amp; EU$1, DataRegularSeason20242025!$E$3:$E$1315, $A8)</f>
        <v>13</v>
      </c>
      <c r="EV8">
        <f>SUMIFS(DataRegularSeason20242025!$AA$3:$AA$1315,DataRegularSeason20242025!$B$3:$B$1315, "&lt;=" &amp; EV$1, DataRegularSeason20242025!$D$3:$D$1315, $A8)+SUMIFS(DataRegularSeason20242025!$AB$3:$AB$1315,DataRegularSeason20242025!$B$3:$B$1315, "&lt;=" &amp; EV$1, DataRegularSeason20242025!$E$3:$E$1315, $A8)</f>
        <v>13</v>
      </c>
      <c r="EW8">
        <f>SUMIFS(DataRegularSeason20242025!$AA$3:$AA$1315,DataRegularSeason20242025!$B$3:$B$1315, "&lt;=" &amp; EW$1, DataRegularSeason20242025!$D$3:$D$1315, $A8)+SUMIFS(DataRegularSeason20242025!$AB$3:$AB$1315,DataRegularSeason20242025!$B$3:$B$1315, "&lt;=" &amp; EW$1, DataRegularSeason20242025!$E$3:$E$1315, $A8)</f>
        <v>13</v>
      </c>
      <c r="EX8">
        <f>SUMIFS(DataRegularSeason20242025!$AA$3:$AA$1315,DataRegularSeason20242025!$B$3:$B$1315, "&lt;=" &amp; EX$1, DataRegularSeason20242025!$D$3:$D$1315, $A8)+SUMIFS(DataRegularSeason20242025!$AB$3:$AB$1315,DataRegularSeason20242025!$B$3:$B$1315, "&lt;=" &amp; EX$1, DataRegularSeason20242025!$E$3:$E$1315, $A8)</f>
        <v>13</v>
      </c>
      <c r="EY8">
        <f>SUMIFS(DataRegularSeason20242025!$AA$3:$AA$1315,DataRegularSeason20242025!$B$3:$B$1315, "&lt;=" &amp; EY$1, DataRegularSeason20242025!$D$3:$D$1315, $A8)+SUMIFS(DataRegularSeason20242025!$AB$3:$AB$1315,DataRegularSeason20242025!$B$3:$B$1315, "&lt;=" &amp; EY$1, DataRegularSeason20242025!$E$3:$E$1315, $A8)</f>
        <v>13</v>
      </c>
      <c r="EZ8">
        <f>SUMIFS(DataRegularSeason20242025!$AA$3:$AA$1315,DataRegularSeason20242025!$B$3:$B$1315, "&lt;=" &amp; EZ$1, DataRegularSeason20242025!$D$3:$D$1315, $A8)+SUMIFS(DataRegularSeason20242025!$AB$3:$AB$1315,DataRegularSeason20242025!$B$3:$B$1315, "&lt;=" &amp; EZ$1, DataRegularSeason20242025!$E$3:$E$1315, $A8)</f>
        <v>13</v>
      </c>
      <c r="FA8">
        <f>SUMIFS(DataRegularSeason20242025!$AA$3:$AA$1315,DataRegularSeason20242025!$B$3:$B$1315, "&lt;=" &amp; FA$1, DataRegularSeason20242025!$D$3:$D$1315, $A8)+SUMIFS(DataRegularSeason20242025!$AB$3:$AB$1315,DataRegularSeason20242025!$B$3:$B$1315, "&lt;=" &amp; FA$1, DataRegularSeason20242025!$E$3:$E$1315, $A8)</f>
        <v>13</v>
      </c>
      <c r="FB8">
        <f>SUMIFS(DataRegularSeason20242025!$AA$3:$AA$1315,DataRegularSeason20242025!$B$3:$B$1315, "&lt;=" &amp; FB$1, DataRegularSeason20242025!$D$3:$D$1315, $A8)+SUMIFS(DataRegularSeason20242025!$AB$3:$AB$1315,DataRegularSeason20242025!$B$3:$B$1315, "&lt;=" &amp; FB$1, DataRegularSeason20242025!$E$3:$E$1315, $A8)</f>
        <v>13</v>
      </c>
      <c r="FC8">
        <f>SUMIFS(DataRegularSeason20242025!$AA$3:$AA$1315,DataRegularSeason20242025!$B$3:$B$1315, "&lt;=" &amp; FC$1, DataRegularSeason20242025!$D$3:$D$1315, $A8)+SUMIFS(DataRegularSeason20242025!$AB$3:$AB$1315,DataRegularSeason20242025!$B$3:$B$1315, "&lt;=" &amp; FC$1, DataRegularSeason20242025!$E$3:$E$1315, $A8)</f>
        <v>13</v>
      </c>
      <c r="FD8">
        <f>SUMIFS(DataRegularSeason20242025!$AA$3:$AA$1315,DataRegularSeason20242025!$B$3:$B$1315, "&lt;=" &amp; FD$1, DataRegularSeason20242025!$D$3:$D$1315, $A8)+SUMIFS(DataRegularSeason20242025!$AB$3:$AB$1315,DataRegularSeason20242025!$B$3:$B$1315, "&lt;=" &amp; FD$1, DataRegularSeason20242025!$E$3:$E$1315, $A8)</f>
        <v>13</v>
      </c>
      <c r="FE8">
        <f>SUMIFS(DataRegularSeason20242025!$AA$3:$AA$1315,DataRegularSeason20242025!$B$3:$B$1315, "&lt;=" &amp; FE$1, DataRegularSeason20242025!$D$3:$D$1315, $A8)+SUMIFS(DataRegularSeason20242025!$AB$3:$AB$1315,DataRegularSeason20242025!$B$3:$B$1315, "&lt;=" &amp; FE$1, DataRegularSeason20242025!$E$3:$E$1315, $A8)</f>
        <v>13</v>
      </c>
      <c r="FF8">
        <f>SUMIFS(DataRegularSeason20242025!$AA$3:$AA$1315,DataRegularSeason20242025!$B$3:$B$1315, "&lt;=" &amp; FF$1, DataRegularSeason20242025!$D$3:$D$1315, $A8)+SUMIFS(DataRegularSeason20242025!$AB$3:$AB$1315,DataRegularSeason20242025!$B$3:$B$1315, "&lt;=" &amp; FF$1, DataRegularSeason20242025!$E$3:$E$1315, $A8)</f>
        <v>13</v>
      </c>
      <c r="FG8">
        <f>SUMIFS(DataRegularSeason20242025!$AA$3:$AA$1315,DataRegularSeason20242025!$B$3:$B$1315, "&lt;=" &amp; FG$1, DataRegularSeason20242025!$D$3:$D$1315, $A8)+SUMIFS(DataRegularSeason20242025!$AB$3:$AB$1315,DataRegularSeason20242025!$B$3:$B$1315, "&lt;=" &amp; FG$1, DataRegularSeason20242025!$E$3:$E$1315, $A8)</f>
        <v>13</v>
      </c>
      <c r="FH8">
        <f>SUMIFS(DataRegularSeason20242025!$AA$3:$AA$1315,DataRegularSeason20242025!$B$3:$B$1315, "&lt;=" &amp; FH$1, DataRegularSeason20242025!$D$3:$D$1315, $A8)+SUMIFS(DataRegularSeason20242025!$AB$3:$AB$1315,DataRegularSeason20242025!$B$3:$B$1315, "&lt;=" &amp; FH$1, DataRegularSeason20242025!$E$3:$E$1315, $A8)</f>
        <v>13</v>
      </c>
      <c r="FI8">
        <f>SUMIFS(DataRegularSeason20242025!$AA$3:$AA$1315,DataRegularSeason20242025!$B$3:$B$1315, "&lt;=" &amp; FI$1, DataRegularSeason20242025!$D$3:$D$1315, $A8)+SUMIFS(DataRegularSeason20242025!$AB$3:$AB$1315,DataRegularSeason20242025!$B$3:$B$1315, "&lt;=" &amp; FI$1, DataRegularSeason20242025!$E$3:$E$1315, $A8)</f>
        <v>13</v>
      </c>
      <c r="FJ8">
        <f>SUMIFS(DataRegularSeason20242025!$AA$3:$AA$1315,DataRegularSeason20242025!$B$3:$B$1315, "&lt;=" &amp; FJ$1, DataRegularSeason20242025!$D$3:$D$1315, $A8)+SUMIFS(DataRegularSeason20242025!$AB$3:$AB$1315,DataRegularSeason20242025!$B$3:$B$1315, "&lt;=" &amp; FJ$1, DataRegularSeason20242025!$E$3:$E$1315, $A8)</f>
        <v>13</v>
      </c>
      <c r="FK8">
        <f>SUMIFS(DataRegularSeason20242025!$AA$3:$AA$1315,DataRegularSeason20242025!$B$3:$B$1315, "&lt;=" &amp; FK$1, DataRegularSeason20242025!$D$3:$D$1315, $A8)+SUMIFS(DataRegularSeason20242025!$AB$3:$AB$1315,DataRegularSeason20242025!$B$3:$B$1315, "&lt;=" &amp; FK$1, DataRegularSeason20242025!$E$3:$E$1315, $A8)</f>
        <v>13</v>
      </c>
      <c r="FL8">
        <f>SUMIFS(DataRegularSeason20242025!$AA$3:$AA$1315,DataRegularSeason20242025!$B$3:$B$1315, "&lt;=" &amp; FL$1, DataRegularSeason20242025!$D$3:$D$1315, $A8)+SUMIFS(DataRegularSeason20242025!$AB$3:$AB$1315,DataRegularSeason20242025!$B$3:$B$1315, "&lt;=" &amp; FL$1, DataRegularSeason20242025!$E$3:$E$1315, $A8)</f>
        <v>13</v>
      </c>
      <c r="FM8">
        <f>SUMIFS(DataRegularSeason20242025!$AA$3:$AA$1315,DataRegularSeason20242025!$B$3:$B$1315, "&lt;=" &amp; FM$1, DataRegularSeason20242025!$D$3:$D$1315, $A8)+SUMIFS(DataRegularSeason20242025!$AB$3:$AB$1315,DataRegularSeason20242025!$B$3:$B$1315, "&lt;=" &amp; FM$1, DataRegularSeason20242025!$E$3:$E$1315, $A8)</f>
        <v>13</v>
      </c>
      <c r="FN8">
        <f>SUMIFS(DataRegularSeason20242025!$AA$3:$AA$1315,DataRegularSeason20242025!$B$3:$B$1315, "&lt;=" &amp; FN$1, DataRegularSeason20242025!$D$3:$D$1315, $A8)+SUMIFS(DataRegularSeason20242025!$AB$3:$AB$1315,DataRegularSeason20242025!$B$3:$B$1315, "&lt;=" &amp; FN$1, DataRegularSeason20242025!$E$3:$E$1315, $A8)</f>
        <v>13</v>
      </c>
      <c r="FO8">
        <f>SUMIFS(DataRegularSeason20242025!$AA$3:$AA$1315,DataRegularSeason20242025!$B$3:$B$1315, "&lt;=" &amp; FO$1, DataRegularSeason20242025!$D$3:$D$1315, $A8)+SUMIFS(DataRegularSeason20242025!$AB$3:$AB$1315,DataRegularSeason20242025!$B$3:$B$1315, "&lt;=" &amp; FO$1, DataRegularSeason20242025!$E$3:$E$1315, $A8)</f>
        <v>13</v>
      </c>
      <c r="FP8">
        <f>SUMIFS(DataRegularSeason20242025!$AA$3:$AA$1315,DataRegularSeason20242025!$B$3:$B$1315, "&lt;=" &amp; FP$1, DataRegularSeason20242025!$D$3:$D$1315, $A8)+SUMIFS(DataRegularSeason20242025!$AB$3:$AB$1315,DataRegularSeason20242025!$B$3:$B$1315, "&lt;=" &amp; FP$1, DataRegularSeason20242025!$E$3:$E$1315, $A8)</f>
        <v>13</v>
      </c>
      <c r="FQ8">
        <f>SUMIFS(DataRegularSeason20242025!$AA$3:$AA$1315,DataRegularSeason20242025!$B$3:$B$1315, "&lt;=" &amp; FQ$1, DataRegularSeason20242025!$D$3:$D$1315, $A8)+SUMIFS(DataRegularSeason20242025!$AB$3:$AB$1315,DataRegularSeason20242025!$B$3:$B$1315, "&lt;=" &amp; FQ$1, DataRegularSeason20242025!$E$3:$E$1315, $A8)</f>
        <v>13</v>
      </c>
      <c r="FR8">
        <f>SUMIFS(DataRegularSeason20242025!$AA$3:$AA$1315,DataRegularSeason20242025!$B$3:$B$1315, "&lt;=" &amp; FR$1, DataRegularSeason20242025!$D$3:$D$1315, $A8)+SUMIFS(DataRegularSeason20242025!$AB$3:$AB$1315,DataRegularSeason20242025!$B$3:$B$1315, "&lt;=" &amp; FR$1, DataRegularSeason20242025!$E$3:$E$1315, $A8)</f>
        <v>13</v>
      </c>
      <c r="FS8">
        <f>SUMIFS(DataRegularSeason20242025!$AA$3:$AA$1315,DataRegularSeason20242025!$B$3:$B$1315, "&lt;=" &amp; FS$1, DataRegularSeason20242025!$D$3:$D$1315, $A8)+SUMIFS(DataRegularSeason20242025!$AB$3:$AB$1315,DataRegularSeason20242025!$B$3:$B$1315, "&lt;=" &amp; FS$1, DataRegularSeason20242025!$E$3:$E$1315, $A8)</f>
        <v>13</v>
      </c>
      <c r="FT8">
        <f>SUMIFS(DataRegularSeason20242025!$AA$3:$AA$1315,DataRegularSeason20242025!$B$3:$B$1315, "&lt;=" &amp; FT$1, DataRegularSeason20242025!$D$3:$D$1315, $A8)+SUMIFS(DataRegularSeason20242025!$AB$3:$AB$1315,DataRegularSeason20242025!$B$3:$B$1315, "&lt;=" &amp; FT$1, DataRegularSeason20242025!$E$3:$E$1315, $A8)</f>
        <v>13</v>
      </c>
      <c r="FU8">
        <f>SUMIFS(DataRegularSeason20242025!$AA$3:$AA$1315,DataRegularSeason20242025!$B$3:$B$1315, "&lt;=" &amp; FU$1, DataRegularSeason20242025!$D$3:$D$1315, $A8)+SUMIFS(DataRegularSeason20242025!$AB$3:$AB$1315,DataRegularSeason20242025!$B$3:$B$1315, "&lt;=" &amp; FU$1, DataRegularSeason20242025!$E$3:$E$1315, $A8)</f>
        <v>13</v>
      </c>
      <c r="FV8">
        <f>SUMIFS(DataRegularSeason20242025!$AA$3:$AA$1315,DataRegularSeason20242025!$B$3:$B$1315, "&lt;=" &amp; FV$1, DataRegularSeason20242025!$D$3:$D$1315, $A8)+SUMIFS(DataRegularSeason20242025!$AB$3:$AB$1315,DataRegularSeason20242025!$B$3:$B$1315, "&lt;=" &amp; FV$1, DataRegularSeason20242025!$E$3:$E$1315, $A8)</f>
        <v>13</v>
      </c>
      <c r="FW8">
        <f>SUMIFS(DataRegularSeason20242025!$AA$3:$AA$1315,DataRegularSeason20242025!$B$3:$B$1315, "&lt;=" &amp; FW$1, DataRegularSeason20242025!$D$3:$D$1315, $A8)+SUMIFS(DataRegularSeason20242025!$AB$3:$AB$1315,DataRegularSeason20242025!$B$3:$B$1315, "&lt;=" &amp; FW$1, DataRegularSeason20242025!$E$3:$E$1315, $A8)</f>
        <v>13</v>
      </c>
      <c r="FX8">
        <f>SUMIFS(DataRegularSeason20242025!$AA$3:$AA$1315,DataRegularSeason20242025!$B$3:$B$1315, "&lt;=" &amp; FX$1, DataRegularSeason20242025!$D$3:$D$1315, $A8)+SUMIFS(DataRegularSeason20242025!$AB$3:$AB$1315,DataRegularSeason20242025!$B$3:$B$1315, "&lt;=" &amp; FX$1, DataRegularSeason20242025!$E$3:$E$1315, $A8)</f>
        <v>13</v>
      </c>
      <c r="FY8">
        <f>SUMIFS(DataRegularSeason20242025!$AA$3:$AA$1315,DataRegularSeason20242025!$B$3:$B$1315, "&lt;=" &amp; FY$1, DataRegularSeason20242025!$D$3:$D$1315, $A8)+SUMIFS(DataRegularSeason20242025!$AB$3:$AB$1315,DataRegularSeason20242025!$B$3:$B$1315, "&lt;=" &amp; FY$1, DataRegularSeason20242025!$E$3:$E$1315, $A8)</f>
        <v>13</v>
      </c>
      <c r="FZ8">
        <f>SUMIFS(DataRegularSeason20242025!$AA$3:$AA$1315,DataRegularSeason20242025!$B$3:$B$1315, "&lt;=" &amp; FZ$1, DataRegularSeason20242025!$D$3:$D$1315, $A8)+SUMIFS(DataRegularSeason20242025!$AB$3:$AB$1315,DataRegularSeason20242025!$B$3:$B$1315, "&lt;=" &amp; FZ$1, DataRegularSeason20242025!$E$3:$E$1315, $A8)</f>
        <v>13</v>
      </c>
      <c r="GA8">
        <f>SUMIFS(DataRegularSeason20242025!$AA$3:$AA$1315,DataRegularSeason20242025!$B$3:$B$1315, "&lt;=" &amp; GA$1, DataRegularSeason20242025!$D$3:$D$1315, $A8)+SUMIFS(DataRegularSeason20242025!$AB$3:$AB$1315,DataRegularSeason20242025!$B$3:$B$1315, "&lt;=" &amp; GA$1, DataRegularSeason20242025!$E$3:$E$1315, $A8)</f>
        <v>13</v>
      </c>
      <c r="GB8">
        <f>SUMIFS(DataRegularSeason20242025!$AA$3:$AA$1315,DataRegularSeason20242025!$B$3:$B$1315, "&lt;=" &amp; GB$1, DataRegularSeason20242025!$D$3:$D$1315, $A8)+SUMIFS(DataRegularSeason20242025!$AB$3:$AB$1315,DataRegularSeason20242025!$B$3:$B$1315, "&lt;=" &amp; GB$1, DataRegularSeason20242025!$E$3:$E$1315, $A8)</f>
        <v>13</v>
      </c>
      <c r="GC8">
        <f>SUMIFS(DataRegularSeason20242025!$AA$3:$AA$1315,DataRegularSeason20242025!$B$3:$B$1315, "&lt;=" &amp; GC$1, DataRegularSeason20242025!$D$3:$D$1315, $A8)+SUMIFS(DataRegularSeason20242025!$AB$3:$AB$1315,DataRegularSeason20242025!$B$3:$B$1315, "&lt;=" &amp; GC$1, DataRegularSeason20242025!$E$3:$E$1315, $A8)</f>
        <v>13</v>
      </c>
      <c r="GD8">
        <f>SUMIFS(DataRegularSeason20242025!$AA$3:$AA$1315,DataRegularSeason20242025!$B$3:$B$1315, "&lt;=" &amp; GD$1, DataRegularSeason20242025!$D$3:$D$1315, $A8)+SUMIFS(DataRegularSeason20242025!$AB$3:$AB$1315,DataRegularSeason20242025!$B$3:$B$1315, "&lt;=" &amp; GD$1, DataRegularSeason20242025!$E$3:$E$1315, $A8)</f>
        <v>13</v>
      </c>
      <c r="GE8">
        <f>SUMIFS(DataRegularSeason20242025!$AA$3:$AA$1315,DataRegularSeason20242025!$B$3:$B$1315, "&lt;=" &amp; GE$1, DataRegularSeason20242025!$D$3:$D$1315, $A8)+SUMIFS(DataRegularSeason20242025!$AB$3:$AB$1315,DataRegularSeason20242025!$B$3:$B$1315, "&lt;=" &amp; GE$1, DataRegularSeason20242025!$E$3:$E$1315, $A8)</f>
        <v>13</v>
      </c>
      <c r="GF8">
        <f>SUMIFS(DataRegularSeason20242025!$AA$3:$AA$1315,DataRegularSeason20242025!$B$3:$B$1315, "&lt;=" &amp; GF$1, DataRegularSeason20242025!$D$3:$D$1315, $A8)+SUMIFS(DataRegularSeason20242025!$AB$3:$AB$1315,DataRegularSeason20242025!$B$3:$B$1315, "&lt;=" &amp; GF$1, DataRegularSeason20242025!$E$3:$E$1315, $A8)</f>
        <v>13</v>
      </c>
      <c r="GG8">
        <f>SUMIFS(DataRegularSeason20242025!$AA$3:$AA$1315,DataRegularSeason20242025!$B$3:$B$1315, "&lt;=" &amp; GG$1, DataRegularSeason20242025!$D$3:$D$1315, $A8)+SUMIFS(DataRegularSeason20242025!$AB$3:$AB$1315,DataRegularSeason20242025!$B$3:$B$1315, "&lt;=" &amp; GG$1, DataRegularSeason20242025!$E$3:$E$1315, $A8)</f>
        <v>13</v>
      </c>
      <c r="GH8">
        <f>SUMIFS(DataRegularSeason20242025!$AA$3:$AA$1315,DataRegularSeason20242025!$B$3:$B$1315, "&lt;=" &amp; GH$1, DataRegularSeason20242025!$D$3:$D$1315, $A8)+SUMIFS(DataRegularSeason20242025!$AB$3:$AB$1315,DataRegularSeason20242025!$B$3:$B$1315, "&lt;=" &amp; GH$1, DataRegularSeason20242025!$E$3:$E$1315, $A8)</f>
        <v>13</v>
      </c>
      <c r="GI8">
        <f>SUMIFS(DataRegularSeason20242025!$AA$3:$AA$1315,DataRegularSeason20242025!$B$3:$B$1315, "&lt;=" &amp; GI$1, DataRegularSeason20242025!$D$3:$D$1315, $A8)+SUMIFS(DataRegularSeason20242025!$AB$3:$AB$1315,DataRegularSeason20242025!$B$3:$B$1315, "&lt;=" &amp; GI$1, DataRegularSeason20242025!$E$3:$E$1315, $A8)</f>
        <v>13</v>
      </c>
      <c r="GJ8">
        <f>SUMIFS(DataRegularSeason20242025!$AA$3:$AA$1315,DataRegularSeason20242025!$B$3:$B$1315, "&lt;=" &amp; GJ$1, DataRegularSeason20242025!$D$3:$D$1315, $A8)+SUMIFS(DataRegularSeason20242025!$AB$3:$AB$1315,DataRegularSeason20242025!$B$3:$B$1315, "&lt;=" &amp; GJ$1, DataRegularSeason20242025!$E$3:$E$1315, $A8)</f>
        <v>13</v>
      </c>
      <c r="GK8">
        <f>SUMIFS(DataRegularSeason20242025!$AA$3:$AA$1315,DataRegularSeason20242025!$B$3:$B$1315, "&lt;=" &amp; GK$1, DataRegularSeason20242025!$D$3:$D$1315, $A8)+SUMIFS(DataRegularSeason20242025!$AB$3:$AB$1315,DataRegularSeason20242025!$B$3:$B$1315, "&lt;=" &amp; GK$1, DataRegularSeason20242025!$E$3:$E$1315, $A8)</f>
        <v>13</v>
      </c>
      <c r="GL8">
        <f>SUMIFS(DataRegularSeason20242025!$AA$3:$AA$1315,DataRegularSeason20242025!$B$3:$B$1315, "&lt;=" &amp; GL$1, DataRegularSeason20242025!$D$3:$D$1315, $A8)+SUMIFS(DataRegularSeason20242025!$AB$3:$AB$1315,DataRegularSeason20242025!$B$3:$B$1315, "&lt;=" &amp; GL$1, DataRegularSeason20242025!$E$3:$E$1315, $A8)</f>
        <v>13</v>
      </c>
      <c r="GM8">
        <f>SUMIFS(DataRegularSeason20242025!$AA$3:$AA$1315,DataRegularSeason20242025!$B$3:$B$1315, "&lt;=" &amp; GM$1, DataRegularSeason20242025!$D$3:$D$1315, $A8)+SUMIFS(DataRegularSeason20242025!$AB$3:$AB$1315,DataRegularSeason20242025!$B$3:$B$1315, "&lt;=" &amp; GM$1, DataRegularSeason20242025!$E$3:$E$1315, $A8)</f>
        <v>13</v>
      </c>
      <c r="GN8">
        <f>SUMIFS(DataRegularSeason20242025!$AA$3:$AA$1315,DataRegularSeason20242025!$B$3:$B$1315, "&lt;=" &amp; GN$1, DataRegularSeason20242025!$D$3:$D$1315, $A8)+SUMIFS(DataRegularSeason20242025!$AB$3:$AB$1315,DataRegularSeason20242025!$B$3:$B$1315, "&lt;=" &amp; GN$1, DataRegularSeason20242025!$E$3:$E$1315, $A8)</f>
        <v>13</v>
      </c>
      <c r="GO8">
        <f>SUMIFS(DataRegularSeason20242025!$AA$3:$AA$1315,DataRegularSeason20242025!$B$3:$B$1315, "&lt;=" &amp; GO$1, DataRegularSeason20242025!$D$3:$D$1315, $A8)+SUMIFS(DataRegularSeason20242025!$AB$3:$AB$1315,DataRegularSeason20242025!$B$3:$B$1315, "&lt;=" &amp; GO$1, DataRegularSeason20242025!$E$3:$E$1315, $A8)</f>
        <v>13</v>
      </c>
      <c r="GP8">
        <f>SUMIFS(DataRegularSeason20242025!$AA$3:$AA$1315,DataRegularSeason20242025!$B$3:$B$1315, "&lt;=" &amp; GP$1, DataRegularSeason20242025!$D$3:$D$1315, $A8)+SUMIFS(DataRegularSeason20242025!$AB$3:$AB$1315,DataRegularSeason20242025!$B$3:$B$1315, "&lt;=" &amp; GP$1, DataRegularSeason20242025!$E$3:$E$1315, $A8)</f>
        <v>13</v>
      </c>
      <c r="GQ8">
        <f>SUMIFS(DataRegularSeason20242025!$AA$3:$AA$1315,DataRegularSeason20242025!$B$3:$B$1315, "&lt;=" &amp; GQ$1, DataRegularSeason20242025!$D$3:$D$1315, $A8)+SUMIFS(DataRegularSeason20242025!$AB$3:$AB$1315,DataRegularSeason20242025!$B$3:$B$1315, "&lt;=" &amp; GQ$1, DataRegularSeason20242025!$E$3:$E$1315, $A8)</f>
        <v>13</v>
      </c>
      <c r="GR8">
        <f>SUMIFS(DataRegularSeason20242025!$AA$3:$AA$1315,DataRegularSeason20242025!$B$3:$B$1315, "&lt;=" &amp; GR$1, DataRegularSeason20242025!$D$3:$D$1315, $A8)+SUMIFS(DataRegularSeason20242025!$AB$3:$AB$1315,DataRegularSeason20242025!$B$3:$B$1315, "&lt;=" &amp; GR$1, DataRegularSeason20242025!$E$3:$E$1315, $A8)</f>
        <v>13</v>
      </c>
      <c r="GS8">
        <f>SUMIFS(DataRegularSeason20242025!$AA$3:$AA$1315,DataRegularSeason20242025!$B$3:$B$1315, "&lt;=" &amp; GS$1, DataRegularSeason20242025!$D$3:$D$1315, $A8)+SUMIFS(DataRegularSeason20242025!$AB$3:$AB$1315,DataRegularSeason20242025!$B$3:$B$1315, "&lt;=" &amp; GS$1, DataRegularSeason20242025!$E$3:$E$1315, $A8)</f>
        <v>13</v>
      </c>
      <c r="GT8">
        <f>SUMIFS(DataRegularSeason20242025!$AA$3:$AA$1315,DataRegularSeason20242025!$B$3:$B$1315, "&lt;=" &amp; GT$1, DataRegularSeason20242025!$D$3:$D$1315, $A8)+SUMIFS(DataRegularSeason20242025!$AB$3:$AB$1315,DataRegularSeason20242025!$B$3:$B$1315, "&lt;=" &amp; GT$1, DataRegularSeason20242025!$E$3:$E$1315, $A8)</f>
        <v>13</v>
      </c>
      <c r="GU8">
        <f>SUMIFS(DataRegularSeason20242025!$AA$3:$AA$1315,DataRegularSeason20242025!$B$3:$B$1315, "&lt;=" &amp; GU$1, DataRegularSeason20242025!$D$3:$D$1315, $A8)+SUMIFS(DataRegularSeason20242025!$AB$3:$AB$1315,DataRegularSeason20242025!$B$3:$B$1315, "&lt;=" &amp; GU$1, DataRegularSeason20242025!$E$3:$E$1315, $A8)</f>
        <v>13</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22</v>
      </c>
      <c r="AW10">
        <f>SUMIFS(DataRegularSeason20242025!$AA$3:$AA$1315,DataRegularSeason20242025!$B$3:$B$1315, "&lt;=" &amp; AW$1, DataRegularSeason20242025!$D$3:$D$1315, $A10)+SUMIFS(DataRegularSeason20242025!$AB$3:$AB$1315,DataRegularSeason20242025!$B$3:$B$1315, "&lt;=" &amp; AW$1, DataRegularSeason20242025!$E$3:$E$1315, $A10)</f>
        <v>22</v>
      </c>
      <c r="AX10">
        <f>SUMIFS(DataRegularSeason20242025!$AA$3:$AA$1315,DataRegularSeason20242025!$B$3:$B$1315, "&lt;=" &amp; AX$1, DataRegularSeason20242025!$D$3:$D$1315, $A10)+SUMIFS(DataRegularSeason20242025!$AB$3:$AB$1315,DataRegularSeason20242025!$B$3:$B$1315, "&lt;=" &amp; AX$1, DataRegularSeason20242025!$E$3:$E$1315, $A10)</f>
        <v>22</v>
      </c>
      <c r="AY10">
        <f>SUMIFS(DataRegularSeason20242025!$AA$3:$AA$1315,DataRegularSeason20242025!$B$3:$B$1315, "&lt;=" &amp; AY$1, DataRegularSeason20242025!$D$3:$D$1315, $A10)+SUMIFS(DataRegularSeason20242025!$AB$3:$AB$1315,DataRegularSeason20242025!$B$3:$B$1315, "&lt;=" &amp; AY$1, DataRegularSeason20242025!$E$3:$E$1315, $A10)</f>
        <v>22</v>
      </c>
      <c r="AZ10">
        <f>SUMIFS(DataRegularSeason20242025!$AA$3:$AA$1315,DataRegularSeason20242025!$B$3:$B$1315, "&lt;=" &amp; AZ$1, DataRegularSeason20242025!$D$3:$D$1315, $A10)+SUMIFS(DataRegularSeason20242025!$AB$3:$AB$1315,DataRegularSeason20242025!$B$3:$B$1315, "&lt;=" &amp; AZ$1, DataRegularSeason20242025!$E$3:$E$1315, $A10)</f>
        <v>22</v>
      </c>
      <c r="BA10">
        <f>SUMIFS(DataRegularSeason20242025!$AA$3:$AA$1315,DataRegularSeason20242025!$B$3:$B$1315, "&lt;=" &amp; BA$1, DataRegularSeason20242025!$D$3:$D$1315, $A10)+SUMIFS(DataRegularSeason20242025!$AB$3:$AB$1315,DataRegularSeason20242025!$B$3:$B$1315, "&lt;=" &amp; BA$1, DataRegularSeason20242025!$E$3:$E$1315, $A10)</f>
        <v>22</v>
      </c>
      <c r="BB10">
        <f>SUMIFS(DataRegularSeason20242025!$AA$3:$AA$1315,DataRegularSeason20242025!$B$3:$B$1315, "&lt;=" &amp; BB$1, DataRegularSeason20242025!$D$3:$D$1315, $A10)+SUMIFS(DataRegularSeason20242025!$AB$3:$AB$1315,DataRegularSeason20242025!$B$3:$B$1315, "&lt;=" &amp; BB$1, DataRegularSeason20242025!$E$3:$E$1315, $A10)</f>
        <v>22</v>
      </c>
      <c r="BC10">
        <f>SUMIFS(DataRegularSeason20242025!$AA$3:$AA$1315,DataRegularSeason20242025!$B$3:$B$1315, "&lt;=" &amp; BC$1, DataRegularSeason20242025!$D$3:$D$1315, $A10)+SUMIFS(DataRegularSeason20242025!$AB$3:$AB$1315,DataRegularSeason20242025!$B$3:$B$1315, "&lt;=" &amp; BC$1, DataRegularSeason20242025!$E$3:$E$1315, $A10)</f>
        <v>22</v>
      </c>
      <c r="BD10">
        <f>SUMIFS(DataRegularSeason20242025!$AA$3:$AA$1315,DataRegularSeason20242025!$B$3:$B$1315, "&lt;=" &amp; BD$1, DataRegularSeason20242025!$D$3:$D$1315, $A10)+SUMIFS(DataRegularSeason20242025!$AB$3:$AB$1315,DataRegularSeason20242025!$B$3:$B$1315, "&lt;=" &amp; BD$1, DataRegularSeason20242025!$E$3:$E$1315, $A10)</f>
        <v>22</v>
      </c>
      <c r="BE10">
        <f>SUMIFS(DataRegularSeason20242025!$AA$3:$AA$1315,DataRegularSeason20242025!$B$3:$B$1315, "&lt;=" &amp; BE$1, DataRegularSeason20242025!$D$3:$D$1315, $A10)+SUMIFS(DataRegularSeason20242025!$AB$3:$AB$1315,DataRegularSeason20242025!$B$3:$B$1315, "&lt;=" &amp; BE$1, DataRegularSeason20242025!$E$3:$E$1315, $A10)</f>
        <v>22</v>
      </c>
      <c r="BF10">
        <f>SUMIFS(DataRegularSeason20242025!$AA$3:$AA$1315,DataRegularSeason20242025!$B$3:$B$1315, "&lt;=" &amp; BF$1, DataRegularSeason20242025!$D$3:$D$1315, $A10)+SUMIFS(DataRegularSeason20242025!$AB$3:$AB$1315,DataRegularSeason20242025!$B$3:$B$1315, "&lt;=" &amp; BF$1, DataRegularSeason20242025!$E$3:$E$1315, $A10)</f>
        <v>22</v>
      </c>
      <c r="BG10">
        <f>SUMIFS(DataRegularSeason20242025!$AA$3:$AA$1315,DataRegularSeason20242025!$B$3:$B$1315, "&lt;=" &amp; BG$1, DataRegularSeason20242025!$D$3:$D$1315, $A10)+SUMIFS(DataRegularSeason20242025!$AB$3:$AB$1315,DataRegularSeason20242025!$B$3:$B$1315, "&lt;=" &amp; BG$1, DataRegularSeason20242025!$E$3:$E$1315, $A10)</f>
        <v>22</v>
      </c>
      <c r="BH10">
        <f>SUMIFS(DataRegularSeason20242025!$AA$3:$AA$1315,DataRegularSeason20242025!$B$3:$B$1315, "&lt;=" &amp; BH$1, DataRegularSeason20242025!$D$3:$D$1315, $A10)+SUMIFS(DataRegularSeason20242025!$AB$3:$AB$1315,DataRegularSeason20242025!$B$3:$B$1315, "&lt;=" &amp; BH$1, DataRegularSeason20242025!$E$3:$E$1315, $A10)</f>
        <v>22</v>
      </c>
      <c r="BI10">
        <f>SUMIFS(DataRegularSeason20242025!$AA$3:$AA$1315,DataRegularSeason20242025!$B$3:$B$1315, "&lt;=" &amp; BI$1, DataRegularSeason20242025!$D$3:$D$1315, $A10)+SUMIFS(DataRegularSeason20242025!$AB$3:$AB$1315,DataRegularSeason20242025!$B$3:$B$1315, "&lt;=" &amp; BI$1, DataRegularSeason20242025!$E$3:$E$1315, $A10)</f>
        <v>22</v>
      </c>
      <c r="BJ10">
        <f>SUMIFS(DataRegularSeason20242025!$AA$3:$AA$1315,DataRegularSeason20242025!$B$3:$B$1315, "&lt;=" &amp; BJ$1, DataRegularSeason20242025!$D$3:$D$1315, $A10)+SUMIFS(DataRegularSeason20242025!$AB$3:$AB$1315,DataRegularSeason20242025!$B$3:$B$1315, "&lt;=" &amp; BJ$1, DataRegularSeason20242025!$E$3:$E$1315, $A10)</f>
        <v>22</v>
      </c>
      <c r="BK10">
        <f>SUMIFS(DataRegularSeason20242025!$AA$3:$AA$1315,DataRegularSeason20242025!$B$3:$B$1315, "&lt;=" &amp; BK$1, DataRegularSeason20242025!$D$3:$D$1315, $A10)+SUMIFS(DataRegularSeason20242025!$AB$3:$AB$1315,DataRegularSeason20242025!$B$3:$B$1315, "&lt;=" &amp; BK$1, DataRegularSeason20242025!$E$3:$E$1315, $A10)</f>
        <v>22</v>
      </c>
      <c r="BL10">
        <f>SUMIFS(DataRegularSeason20242025!$AA$3:$AA$1315,DataRegularSeason20242025!$B$3:$B$1315, "&lt;=" &amp; BL$1, DataRegularSeason20242025!$D$3:$D$1315, $A10)+SUMIFS(DataRegularSeason20242025!$AB$3:$AB$1315,DataRegularSeason20242025!$B$3:$B$1315, "&lt;=" &amp; BL$1, DataRegularSeason20242025!$E$3:$E$1315, $A10)</f>
        <v>22</v>
      </c>
      <c r="BM10">
        <f>SUMIFS(DataRegularSeason20242025!$AA$3:$AA$1315,DataRegularSeason20242025!$B$3:$B$1315, "&lt;=" &amp; BM$1, DataRegularSeason20242025!$D$3:$D$1315, $A10)+SUMIFS(DataRegularSeason20242025!$AB$3:$AB$1315,DataRegularSeason20242025!$B$3:$B$1315, "&lt;=" &amp; BM$1, DataRegularSeason20242025!$E$3:$E$1315, $A10)</f>
        <v>22</v>
      </c>
      <c r="BN10">
        <f>SUMIFS(DataRegularSeason20242025!$AA$3:$AA$1315,DataRegularSeason20242025!$B$3:$B$1315, "&lt;=" &amp; BN$1, DataRegularSeason20242025!$D$3:$D$1315, $A10)+SUMIFS(DataRegularSeason20242025!$AB$3:$AB$1315,DataRegularSeason20242025!$B$3:$B$1315, "&lt;=" &amp; BN$1, DataRegularSeason20242025!$E$3:$E$1315, $A10)</f>
        <v>22</v>
      </c>
      <c r="BO10">
        <f>SUMIFS(DataRegularSeason20242025!$AA$3:$AA$1315,DataRegularSeason20242025!$B$3:$B$1315, "&lt;=" &amp; BO$1, DataRegularSeason20242025!$D$3:$D$1315, $A10)+SUMIFS(DataRegularSeason20242025!$AB$3:$AB$1315,DataRegularSeason20242025!$B$3:$B$1315, "&lt;=" &amp; BO$1, DataRegularSeason20242025!$E$3:$E$1315, $A10)</f>
        <v>22</v>
      </c>
      <c r="BP10">
        <f>SUMIFS(DataRegularSeason20242025!$AA$3:$AA$1315,DataRegularSeason20242025!$B$3:$B$1315, "&lt;=" &amp; BP$1, DataRegularSeason20242025!$D$3:$D$1315, $A10)+SUMIFS(DataRegularSeason20242025!$AB$3:$AB$1315,DataRegularSeason20242025!$B$3:$B$1315, "&lt;=" &amp; BP$1, DataRegularSeason20242025!$E$3:$E$1315, $A10)</f>
        <v>22</v>
      </c>
      <c r="BQ10">
        <f>SUMIFS(DataRegularSeason20242025!$AA$3:$AA$1315,DataRegularSeason20242025!$B$3:$B$1315, "&lt;=" &amp; BQ$1, DataRegularSeason20242025!$D$3:$D$1315, $A10)+SUMIFS(DataRegularSeason20242025!$AB$3:$AB$1315,DataRegularSeason20242025!$B$3:$B$1315, "&lt;=" &amp; BQ$1, DataRegularSeason20242025!$E$3:$E$1315, $A10)</f>
        <v>22</v>
      </c>
      <c r="BR10">
        <f>SUMIFS(DataRegularSeason20242025!$AA$3:$AA$1315,DataRegularSeason20242025!$B$3:$B$1315, "&lt;=" &amp; BR$1, DataRegularSeason20242025!$D$3:$D$1315, $A10)+SUMIFS(DataRegularSeason20242025!$AB$3:$AB$1315,DataRegularSeason20242025!$B$3:$B$1315, "&lt;=" &amp; BR$1, DataRegularSeason20242025!$E$3:$E$1315, $A10)</f>
        <v>22</v>
      </c>
      <c r="BS10">
        <f>SUMIFS(DataRegularSeason20242025!$AA$3:$AA$1315,DataRegularSeason20242025!$B$3:$B$1315, "&lt;=" &amp; BS$1, DataRegularSeason20242025!$D$3:$D$1315, $A10)+SUMIFS(DataRegularSeason20242025!$AB$3:$AB$1315,DataRegularSeason20242025!$B$3:$B$1315, "&lt;=" &amp; BS$1, DataRegularSeason20242025!$E$3:$E$1315, $A10)</f>
        <v>22</v>
      </c>
      <c r="BT10">
        <f>SUMIFS(DataRegularSeason20242025!$AA$3:$AA$1315,DataRegularSeason20242025!$B$3:$B$1315, "&lt;=" &amp; BT$1, DataRegularSeason20242025!$D$3:$D$1315, $A10)+SUMIFS(DataRegularSeason20242025!$AB$3:$AB$1315,DataRegularSeason20242025!$B$3:$B$1315, "&lt;=" &amp; BT$1, DataRegularSeason20242025!$E$3:$E$1315, $A10)</f>
        <v>22</v>
      </c>
      <c r="BU10">
        <f>SUMIFS(DataRegularSeason20242025!$AA$3:$AA$1315,DataRegularSeason20242025!$B$3:$B$1315, "&lt;=" &amp; BU$1, DataRegularSeason20242025!$D$3:$D$1315, $A10)+SUMIFS(DataRegularSeason20242025!$AB$3:$AB$1315,DataRegularSeason20242025!$B$3:$B$1315, "&lt;=" &amp; BU$1, DataRegularSeason20242025!$E$3:$E$1315, $A10)</f>
        <v>22</v>
      </c>
      <c r="BV10">
        <f>SUMIFS(DataRegularSeason20242025!$AA$3:$AA$1315,DataRegularSeason20242025!$B$3:$B$1315, "&lt;=" &amp; BV$1, DataRegularSeason20242025!$D$3:$D$1315, $A10)+SUMIFS(DataRegularSeason20242025!$AB$3:$AB$1315,DataRegularSeason20242025!$B$3:$B$1315, "&lt;=" &amp; BV$1, DataRegularSeason20242025!$E$3:$E$1315, $A10)</f>
        <v>22</v>
      </c>
      <c r="BW10">
        <f>SUMIFS(DataRegularSeason20242025!$AA$3:$AA$1315,DataRegularSeason20242025!$B$3:$B$1315, "&lt;=" &amp; BW$1, DataRegularSeason20242025!$D$3:$D$1315, $A10)+SUMIFS(DataRegularSeason20242025!$AB$3:$AB$1315,DataRegularSeason20242025!$B$3:$B$1315, "&lt;=" &amp; BW$1, DataRegularSeason20242025!$E$3:$E$1315, $A10)</f>
        <v>22</v>
      </c>
      <c r="BX10">
        <f>SUMIFS(DataRegularSeason20242025!$AA$3:$AA$1315,DataRegularSeason20242025!$B$3:$B$1315, "&lt;=" &amp; BX$1, DataRegularSeason20242025!$D$3:$D$1315, $A10)+SUMIFS(DataRegularSeason20242025!$AB$3:$AB$1315,DataRegularSeason20242025!$B$3:$B$1315, "&lt;=" &amp; BX$1, DataRegularSeason20242025!$E$3:$E$1315, $A10)</f>
        <v>22</v>
      </c>
      <c r="BY10">
        <f>SUMIFS(DataRegularSeason20242025!$AA$3:$AA$1315,DataRegularSeason20242025!$B$3:$B$1315, "&lt;=" &amp; BY$1, DataRegularSeason20242025!$D$3:$D$1315, $A10)+SUMIFS(DataRegularSeason20242025!$AB$3:$AB$1315,DataRegularSeason20242025!$B$3:$B$1315, "&lt;=" &amp; BY$1, DataRegularSeason20242025!$E$3:$E$1315, $A10)</f>
        <v>22</v>
      </c>
      <c r="BZ10">
        <f>SUMIFS(DataRegularSeason20242025!$AA$3:$AA$1315,DataRegularSeason20242025!$B$3:$B$1315, "&lt;=" &amp; BZ$1, DataRegularSeason20242025!$D$3:$D$1315, $A10)+SUMIFS(DataRegularSeason20242025!$AB$3:$AB$1315,DataRegularSeason20242025!$B$3:$B$1315, "&lt;=" &amp; BZ$1, DataRegularSeason20242025!$E$3:$E$1315, $A10)</f>
        <v>22</v>
      </c>
      <c r="CA10">
        <f>SUMIFS(DataRegularSeason20242025!$AA$3:$AA$1315,DataRegularSeason20242025!$B$3:$B$1315, "&lt;=" &amp; CA$1, DataRegularSeason20242025!$D$3:$D$1315, $A10)+SUMIFS(DataRegularSeason20242025!$AB$3:$AB$1315,DataRegularSeason20242025!$B$3:$B$1315, "&lt;=" &amp; CA$1, DataRegularSeason20242025!$E$3:$E$1315, $A10)</f>
        <v>22</v>
      </c>
      <c r="CB10">
        <f>SUMIFS(DataRegularSeason20242025!$AA$3:$AA$1315,DataRegularSeason20242025!$B$3:$B$1315, "&lt;=" &amp; CB$1, DataRegularSeason20242025!$D$3:$D$1315, $A10)+SUMIFS(DataRegularSeason20242025!$AB$3:$AB$1315,DataRegularSeason20242025!$B$3:$B$1315, "&lt;=" &amp; CB$1, DataRegularSeason20242025!$E$3:$E$1315, $A10)</f>
        <v>22</v>
      </c>
      <c r="CC10">
        <f>SUMIFS(DataRegularSeason20242025!$AA$3:$AA$1315,DataRegularSeason20242025!$B$3:$B$1315, "&lt;=" &amp; CC$1, DataRegularSeason20242025!$D$3:$D$1315, $A10)+SUMIFS(DataRegularSeason20242025!$AB$3:$AB$1315,DataRegularSeason20242025!$B$3:$B$1315, "&lt;=" &amp; CC$1, DataRegularSeason20242025!$E$3:$E$1315, $A10)</f>
        <v>22</v>
      </c>
      <c r="CD10">
        <f>SUMIFS(DataRegularSeason20242025!$AA$3:$AA$1315,DataRegularSeason20242025!$B$3:$B$1315, "&lt;=" &amp; CD$1, DataRegularSeason20242025!$D$3:$D$1315, $A10)+SUMIFS(DataRegularSeason20242025!$AB$3:$AB$1315,DataRegularSeason20242025!$B$3:$B$1315, "&lt;=" &amp; CD$1, DataRegularSeason20242025!$E$3:$E$1315, $A10)</f>
        <v>22</v>
      </c>
      <c r="CE10">
        <f>SUMIFS(DataRegularSeason20242025!$AA$3:$AA$1315,DataRegularSeason20242025!$B$3:$B$1315, "&lt;=" &amp; CE$1, DataRegularSeason20242025!$D$3:$D$1315, $A10)+SUMIFS(DataRegularSeason20242025!$AB$3:$AB$1315,DataRegularSeason20242025!$B$3:$B$1315, "&lt;=" &amp; CE$1, DataRegularSeason20242025!$E$3:$E$1315, $A10)</f>
        <v>22</v>
      </c>
      <c r="CF10">
        <f>SUMIFS(DataRegularSeason20242025!$AA$3:$AA$1315,DataRegularSeason20242025!$B$3:$B$1315, "&lt;=" &amp; CF$1, DataRegularSeason20242025!$D$3:$D$1315, $A10)+SUMIFS(DataRegularSeason20242025!$AB$3:$AB$1315,DataRegularSeason20242025!$B$3:$B$1315, "&lt;=" &amp; CF$1, DataRegularSeason20242025!$E$3:$E$1315, $A10)</f>
        <v>22</v>
      </c>
      <c r="CG10">
        <f>SUMIFS(DataRegularSeason20242025!$AA$3:$AA$1315,DataRegularSeason20242025!$B$3:$B$1315, "&lt;=" &amp; CG$1, DataRegularSeason20242025!$D$3:$D$1315, $A10)+SUMIFS(DataRegularSeason20242025!$AB$3:$AB$1315,DataRegularSeason20242025!$B$3:$B$1315, "&lt;=" &amp; CG$1, DataRegularSeason20242025!$E$3:$E$1315, $A10)</f>
        <v>22</v>
      </c>
      <c r="CH10">
        <f>SUMIFS(DataRegularSeason20242025!$AA$3:$AA$1315,DataRegularSeason20242025!$B$3:$B$1315, "&lt;=" &amp; CH$1, DataRegularSeason20242025!$D$3:$D$1315, $A10)+SUMIFS(DataRegularSeason20242025!$AB$3:$AB$1315,DataRegularSeason20242025!$B$3:$B$1315, "&lt;=" &amp; CH$1, DataRegularSeason20242025!$E$3:$E$1315, $A10)</f>
        <v>22</v>
      </c>
      <c r="CI10">
        <f>SUMIFS(DataRegularSeason20242025!$AA$3:$AA$1315,DataRegularSeason20242025!$B$3:$B$1315, "&lt;=" &amp; CI$1, DataRegularSeason20242025!$D$3:$D$1315, $A10)+SUMIFS(DataRegularSeason20242025!$AB$3:$AB$1315,DataRegularSeason20242025!$B$3:$B$1315, "&lt;=" &amp; CI$1, DataRegularSeason20242025!$E$3:$E$1315, $A10)</f>
        <v>22</v>
      </c>
      <c r="CJ10">
        <f>SUMIFS(DataRegularSeason20242025!$AA$3:$AA$1315,DataRegularSeason20242025!$B$3:$B$1315, "&lt;=" &amp; CJ$1, DataRegularSeason20242025!$D$3:$D$1315, $A10)+SUMIFS(DataRegularSeason20242025!$AB$3:$AB$1315,DataRegularSeason20242025!$B$3:$B$1315, "&lt;=" &amp; CJ$1, DataRegularSeason20242025!$E$3:$E$1315, $A10)</f>
        <v>22</v>
      </c>
      <c r="CK10">
        <f>SUMIFS(DataRegularSeason20242025!$AA$3:$AA$1315,DataRegularSeason20242025!$B$3:$B$1315, "&lt;=" &amp; CK$1, DataRegularSeason20242025!$D$3:$D$1315, $A10)+SUMIFS(DataRegularSeason20242025!$AB$3:$AB$1315,DataRegularSeason20242025!$B$3:$B$1315, "&lt;=" &amp; CK$1, DataRegularSeason20242025!$E$3:$E$1315, $A10)</f>
        <v>22</v>
      </c>
      <c r="CL10">
        <f>SUMIFS(DataRegularSeason20242025!$AA$3:$AA$1315,DataRegularSeason20242025!$B$3:$B$1315, "&lt;=" &amp; CL$1, DataRegularSeason20242025!$D$3:$D$1315, $A10)+SUMIFS(DataRegularSeason20242025!$AB$3:$AB$1315,DataRegularSeason20242025!$B$3:$B$1315, "&lt;=" &amp; CL$1, DataRegularSeason20242025!$E$3:$E$1315, $A10)</f>
        <v>22</v>
      </c>
      <c r="CM10">
        <f>SUMIFS(DataRegularSeason20242025!$AA$3:$AA$1315,DataRegularSeason20242025!$B$3:$B$1315, "&lt;=" &amp; CM$1, DataRegularSeason20242025!$D$3:$D$1315, $A10)+SUMIFS(DataRegularSeason20242025!$AB$3:$AB$1315,DataRegularSeason20242025!$B$3:$B$1315, "&lt;=" &amp; CM$1, DataRegularSeason20242025!$E$3:$E$1315, $A10)</f>
        <v>22</v>
      </c>
      <c r="CN10">
        <f>SUMIFS(DataRegularSeason20242025!$AA$3:$AA$1315,DataRegularSeason20242025!$B$3:$B$1315, "&lt;=" &amp; CN$1, DataRegularSeason20242025!$D$3:$D$1315, $A10)+SUMIFS(DataRegularSeason20242025!$AB$3:$AB$1315,DataRegularSeason20242025!$B$3:$B$1315, "&lt;=" &amp; CN$1, DataRegularSeason20242025!$E$3:$E$1315, $A10)</f>
        <v>22</v>
      </c>
      <c r="CO10">
        <f>SUMIFS(DataRegularSeason20242025!$AA$3:$AA$1315,DataRegularSeason20242025!$B$3:$B$1315, "&lt;=" &amp; CO$1, DataRegularSeason20242025!$D$3:$D$1315, $A10)+SUMIFS(DataRegularSeason20242025!$AB$3:$AB$1315,DataRegularSeason20242025!$B$3:$B$1315, "&lt;=" &amp; CO$1, DataRegularSeason20242025!$E$3:$E$1315, $A10)</f>
        <v>22</v>
      </c>
      <c r="CP10">
        <f>SUMIFS(DataRegularSeason20242025!$AA$3:$AA$1315,DataRegularSeason20242025!$B$3:$B$1315, "&lt;=" &amp; CP$1, DataRegularSeason20242025!$D$3:$D$1315, $A10)+SUMIFS(DataRegularSeason20242025!$AB$3:$AB$1315,DataRegularSeason20242025!$B$3:$B$1315, "&lt;=" &amp; CP$1, DataRegularSeason20242025!$E$3:$E$1315, $A10)</f>
        <v>22</v>
      </c>
      <c r="CQ10">
        <f>SUMIFS(DataRegularSeason20242025!$AA$3:$AA$1315,DataRegularSeason20242025!$B$3:$B$1315, "&lt;=" &amp; CQ$1, DataRegularSeason20242025!$D$3:$D$1315, $A10)+SUMIFS(DataRegularSeason20242025!$AB$3:$AB$1315,DataRegularSeason20242025!$B$3:$B$1315, "&lt;=" &amp; CQ$1, DataRegularSeason20242025!$E$3:$E$1315, $A10)</f>
        <v>22</v>
      </c>
      <c r="CR10">
        <f>SUMIFS(DataRegularSeason20242025!$AA$3:$AA$1315,DataRegularSeason20242025!$B$3:$B$1315, "&lt;=" &amp; CR$1, DataRegularSeason20242025!$D$3:$D$1315, $A10)+SUMIFS(DataRegularSeason20242025!$AB$3:$AB$1315,DataRegularSeason20242025!$B$3:$B$1315, "&lt;=" &amp; CR$1, DataRegularSeason20242025!$E$3:$E$1315, $A10)</f>
        <v>22</v>
      </c>
      <c r="CS10">
        <f>SUMIFS(DataRegularSeason20242025!$AA$3:$AA$1315,DataRegularSeason20242025!$B$3:$B$1315, "&lt;=" &amp; CS$1, DataRegularSeason20242025!$D$3:$D$1315, $A10)+SUMIFS(DataRegularSeason20242025!$AB$3:$AB$1315,DataRegularSeason20242025!$B$3:$B$1315, "&lt;=" &amp; CS$1, DataRegularSeason20242025!$E$3:$E$1315, $A10)</f>
        <v>22</v>
      </c>
      <c r="CT10">
        <f>SUMIFS(DataRegularSeason20242025!$AA$3:$AA$1315,DataRegularSeason20242025!$B$3:$B$1315, "&lt;=" &amp; CT$1, DataRegularSeason20242025!$D$3:$D$1315, $A10)+SUMIFS(DataRegularSeason20242025!$AB$3:$AB$1315,DataRegularSeason20242025!$B$3:$B$1315, "&lt;=" &amp; CT$1, DataRegularSeason20242025!$E$3:$E$1315, $A10)</f>
        <v>22</v>
      </c>
      <c r="CU10">
        <f>SUMIFS(DataRegularSeason20242025!$AA$3:$AA$1315,DataRegularSeason20242025!$B$3:$B$1315, "&lt;=" &amp; CU$1, DataRegularSeason20242025!$D$3:$D$1315, $A10)+SUMIFS(DataRegularSeason20242025!$AB$3:$AB$1315,DataRegularSeason20242025!$B$3:$B$1315, "&lt;=" &amp; CU$1, DataRegularSeason20242025!$E$3:$E$1315, $A10)</f>
        <v>22</v>
      </c>
      <c r="CV10">
        <f>SUMIFS(DataRegularSeason20242025!$AA$3:$AA$1315,DataRegularSeason20242025!$B$3:$B$1315, "&lt;=" &amp; CV$1, DataRegularSeason20242025!$D$3:$D$1315, $A10)+SUMIFS(DataRegularSeason20242025!$AB$3:$AB$1315,DataRegularSeason20242025!$B$3:$B$1315, "&lt;=" &amp; CV$1, DataRegularSeason20242025!$E$3:$E$1315, $A10)</f>
        <v>22</v>
      </c>
      <c r="CW10">
        <f>SUMIFS(DataRegularSeason20242025!$AA$3:$AA$1315,DataRegularSeason20242025!$B$3:$B$1315, "&lt;=" &amp; CW$1, DataRegularSeason20242025!$D$3:$D$1315, $A10)+SUMIFS(DataRegularSeason20242025!$AB$3:$AB$1315,DataRegularSeason20242025!$B$3:$B$1315, "&lt;=" &amp; CW$1, DataRegularSeason20242025!$E$3:$E$1315, $A10)</f>
        <v>22</v>
      </c>
      <c r="CX10">
        <f>SUMIFS(DataRegularSeason20242025!$AA$3:$AA$1315,DataRegularSeason20242025!$B$3:$B$1315, "&lt;=" &amp; CX$1, DataRegularSeason20242025!$D$3:$D$1315, $A10)+SUMIFS(DataRegularSeason20242025!$AB$3:$AB$1315,DataRegularSeason20242025!$B$3:$B$1315, "&lt;=" &amp; CX$1, DataRegularSeason20242025!$E$3:$E$1315, $A10)</f>
        <v>22</v>
      </c>
      <c r="CY10">
        <f>SUMIFS(DataRegularSeason20242025!$AA$3:$AA$1315,DataRegularSeason20242025!$B$3:$B$1315, "&lt;=" &amp; CY$1, DataRegularSeason20242025!$D$3:$D$1315, $A10)+SUMIFS(DataRegularSeason20242025!$AB$3:$AB$1315,DataRegularSeason20242025!$B$3:$B$1315, "&lt;=" &amp; CY$1, DataRegularSeason20242025!$E$3:$E$1315, $A10)</f>
        <v>22</v>
      </c>
      <c r="CZ10">
        <f>SUMIFS(DataRegularSeason20242025!$AA$3:$AA$1315,DataRegularSeason20242025!$B$3:$B$1315, "&lt;=" &amp; CZ$1, DataRegularSeason20242025!$D$3:$D$1315, $A10)+SUMIFS(DataRegularSeason20242025!$AB$3:$AB$1315,DataRegularSeason20242025!$B$3:$B$1315, "&lt;=" &amp; CZ$1, DataRegularSeason20242025!$E$3:$E$1315, $A10)</f>
        <v>22</v>
      </c>
      <c r="DA10">
        <f>SUMIFS(DataRegularSeason20242025!$AA$3:$AA$1315,DataRegularSeason20242025!$B$3:$B$1315, "&lt;=" &amp; DA$1, DataRegularSeason20242025!$D$3:$D$1315, $A10)+SUMIFS(DataRegularSeason20242025!$AB$3:$AB$1315,DataRegularSeason20242025!$B$3:$B$1315, "&lt;=" &amp; DA$1, DataRegularSeason20242025!$E$3:$E$1315, $A10)</f>
        <v>22</v>
      </c>
      <c r="DB10">
        <f>SUMIFS(DataRegularSeason20242025!$AA$3:$AA$1315,DataRegularSeason20242025!$B$3:$B$1315, "&lt;=" &amp; DB$1, DataRegularSeason20242025!$D$3:$D$1315, $A10)+SUMIFS(DataRegularSeason20242025!$AB$3:$AB$1315,DataRegularSeason20242025!$B$3:$B$1315, "&lt;=" &amp; DB$1, DataRegularSeason20242025!$E$3:$E$1315, $A10)</f>
        <v>22</v>
      </c>
      <c r="DC10">
        <f>SUMIFS(DataRegularSeason20242025!$AA$3:$AA$1315,DataRegularSeason20242025!$B$3:$B$1315, "&lt;=" &amp; DC$1, DataRegularSeason20242025!$D$3:$D$1315, $A10)+SUMIFS(DataRegularSeason20242025!$AB$3:$AB$1315,DataRegularSeason20242025!$B$3:$B$1315, "&lt;=" &amp; DC$1, DataRegularSeason20242025!$E$3:$E$1315, $A10)</f>
        <v>22</v>
      </c>
      <c r="DD10">
        <f>SUMIFS(DataRegularSeason20242025!$AA$3:$AA$1315,DataRegularSeason20242025!$B$3:$B$1315, "&lt;=" &amp; DD$1, DataRegularSeason20242025!$D$3:$D$1315, $A10)+SUMIFS(DataRegularSeason20242025!$AB$3:$AB$1315,DataRegularSeason20242025!$B$3:$B$1315, "&lt;=" &amp; DD$1, DataRegularSeason20242025!$E$3:$E$1315, $A10)</f>
        <v>22</v>
      </c>
      <c r="DE10">
        <f>SUMIFS(DataRegularSeason20242025!$AA$3:$AA$1315,DataRegularSeason20242025!$B$3:$B$1315, "&lt;=" &amp; DE$1, DataRegularSeason20242025!$D$3:$D$1315, $A10)+SUMIFS(DataRegularSeason20242025!$AB$3:$AB$1315,DataRegularSeason20242025!$B$3:$B$1315, "&lt;=" &amp; DE$1, DataRegularSeason20242025!$E$3:$E$1315, $A10)</f>
        <v>22</v>
      </c>
      <c r="DF10">
        <f>SUMIFS(DataRegularSeason20242025!$AA$3:$AA$1315,DataRegularSeason20242025!$B$3:$B$1315, "&lt;=" &amp; DF$1, DataRegularSeason20242025!$D$3:$D$1315, $A10)+SUMIFS(DataRegularSeason20242025!$AB$3:$AB$1315,DataRegularSeason20242025!$B$3:$B$1315, "&lt;=" &amp; DF$1, DataRegularSeason20242025!$E$3:$E$1315, $A10)</f>
        <v>22</v>
      </c>
      <c r="DG10">
        <f>SUMIFS(DataRegularSeason20242025!$AA$3:$AA$1315,DataRegularSeason20242025!$B$3:$B$1315, "&lt;=" &amp; DG$1, DataRegularSeason20242025!$D$3:$D$1315, $A10)+SUMIFS(DataRegularSeason20242025!$AB$3:$AB$1315,DataRegularSeason20242025!$B$3:$B$1315, "&lt;=" &amp; DG$1, DataRegularSeason20242025!$E$3:$E$1315, $A10)</f>
        <v>22</v>
      </c>
      <c r="DH10">
        <f>SUMIFS(DataRegularSeason20242025!$AA$3:$AA$1315,DataRegularSeason20242025!$B$3:$B$1315, "&lt;=" &amp; DH$1, DataRegularSeason20242025!$D$3:$D$1315, $A10)+SUMIFS(DataRegularSeason20242025!$AB$3:$AB$1315,DataRegularSeason20242025!$B$3:$B$1315, "&lt;=" &amp; DH$1, DataRegularSeason20242025!$E$3:$E$1315, $A10)</f>
        <v>22</v>
      </c>
      <c r="DI10">
        <f>SUMIFS(DataRegularSeason20242025!$AA$3:$AA$1315,DataRegularSeason20242025!$B$3:$B$1315, "&lt;=" &amp; DI$1, DataRegularSeason20242025!$D$3:$D$1315, $A10)+SUMIFS(DataRegularSeason20242025!$AB$3:$AB$1315,DataRegularSeason20242025!$B$3:$B$1315, "&lt;=" &amp; DI$1, DataRegularSeason20242025!$E$3:$E$1315, $A10)</f>
        <v>22</v>
      </c>
      <c r="DJ10">
        <f>SUMIFS(DataRegularSeason20242025!$AA$3:$AA$1315,DataRegularSeason20242025!$B$3:$B$1315, "&lt;=" &amp; DJ$1, DataRegularSeason20242025!$D$3:$D$1315, $A10)+SUMIFS(DataRegularSeason20242025!$AB$3:$AB$1315,DataRegularSeason20242025!$B$3:$B$1315, "&lt;=" &amp; DJ$1, DataRegularSeason20242025!$E$3:$E$1315, $A10)</f>
        <v>22</v>
      </c>
      <c r="DK10">
        <f>SUMIFS(DataRegularSeason20242025!$AA$3:$AA$1315,DataRegularSeason20242025!$B$3:$B$1315, "&lt;=" &amp; DK$1, DataRegularSeason20242025!$D$3:$D$1315, $A10)+SUMIFS(DataRegularSeason20242025!$AB$3:$AB$1315,DataRegularSeason20242025!$B$3:$B$1315, "&lt;=" &amp; DK$1, DataRegularSeason20242025!$E$3:$E$1315, $A10)</f>
        <v>22</v>
      </c>
      <c r="DL10">
        <f>SUMIFS(DataRegularSeason20242025!$AA$3:$AA$1315,DataRegularSeason20242025!$B$3:$B$1315, "&lt;=" &amp; DL$1, DataRegularSeason20242025!$D$3:$D$1315, $A10)+SUMIFS(DataRegularSeason20242025!$AB$3:$AB$1315,DataRegularSeason20242025!$B$3:$B$1315, "&lt;=" &amp; DL$1, DataRegularSeason20242025!$E$3:$E$1315, $A10)</f>
        <v>22</v>
      </c>
      <c r="DM10">
        <f>SUMIFS(DataRegularSeason20242025!$AA$3:$AA$1315,DataRegularSeason20242025!$B$3:$B$1315, "&lt;=" &amp; DM$1, DataRegularSeason20242025!$D$3:$D$1315, $A10)+SUMIFS(DataRegularSeason20242025!$AB$3:$AB$1315,DataRegularSeason20242025!$B$3:$B$1315, "&lt;=" &amp; DM$1, DataRegularSeason20242025!$E$3:$E$1315, $A10)</f>
        <v>22</v>
      </c>
      <c r="DN10">
        <f>SUMIFS(DataRegularSeason20242025!$AA$3:$AA$1315,DataRegularSeason20242025!$B$3:$B$1315, "&lt;=" &amp; DN$1, DataRegularSeason20242025!$D$3:$D$1315, $A10)+SUMIFS(DataRegularSeason20242025!$AB$3:$AB$1315,DataRegularSeason20242025!$B$3:$B$1315, "&lt;=" &amp; DN$1, DataRegularSeason20242025!$E$3:$E$1315, $A10)</f>
        <v>22</v>
      </c>
      <c r="DO10">
        <f>SUMIFS(DataRegularSeason20242025!$AA$3:$AA$1315,DataRegularSeason20242025!$B$3:$B$1315, "&lt;=" &amp; DO$1, DataRegularSeason20242025!$D$3:$D$1315, $A10)+SUMIFS(DataRegularSeason20242025!$AB$3:$AB$1315,DataRegularSeason20242025!$B$3:$B$1315, "&lt;=" &amp; DO$1, DataRegularSeason20242025!$E$3:$E$1315, $A10)</f>
        <v>22</v>
      </c>
      <c r="DP10">
        <f>SUMIFS(DataRegularSeason20242025!$AA$3:$AA$1315,DataRegularSeason20242025!$B$3:$B$1315, "&lt;=" &amp; DP$1, DataRegularSeason20242025!$D$3:$D$1315, $A10)+SUMIFS(DataRegularSeason20242025!$AB$3:$AB$1315,DataRegularSeason20242025!$B$3:$B$1315, "&lt;=" &amp; DP$1, DataRegularSeason20242025!$E$3:$E$1315, $A10)</f>
        <v>22</v>
      </c>
      <c r="DQ10">
        <f>SUMIFS(DataRegularSeason20242025!$AA$3:$AA$1315,DataRegularSeason20242025!$B$3:$B$1315, "&lt;=" &amp; DQ$1, DataRegularSeason20242025!$D$3:$D$1315, $A10)+SUMIFS(DataRegularSeason20242025!$AB$3:$AB$1315,DataRegularSeason20242025!$B$3:$B$1315, "&lt;=" &amp; DQ$1, DataRegularSeason20242025!$E$3:$E$1315, $A10)</f>
        <v>22</v>
      </c>
      <c r="DR10">
        <f>SUMIFS(DataRegularSeason20242025!$AA$3:$AA$1315,DataRegularSeason20242025!$B$3:$B$1315, "&lt;=" &amp; DR$1, DataRegularSeason20242025!$D$3:$D$1315, $A10)+SUMIFS(DataRegularSeason20242025!$AB$3:$AB$1315,DataRegularSeason20242025!$B$3:$B$1315, "&lt;=" &amp; DR$1, DataRegularSeason20242025!$E$3:$E$1315, $A10)</f>
        <v>22</v>
      </c>
      <c r="DS10">
        <f>SUMIFS(DataRegularSeason20242025!$AA$3:$AA$1315,DataRegularSeason20242025!$B$3:$B$1315, "&lt;=" &amp; DS$1, DataRegularSeason20242025!$D$3:$D$1315, $A10)+SUMIFS(DataRegularSeason20242025!$AB$3:$AB$1315,DataRegularSeason20242025!$B$3:$B$1315, "&lt;=" &amp; DS$1, DataRegularSeason20242025!$E$3:$E$1315, $A10)</f>
        <v>22</v>
      </c>
      <c r="DT10">
        <f>SUMIFS(DataRegularSeason20242025!$AA$3:$AA$1315,DataRegularSeason20242025!$B$3:$B$1315, "&lt;=" &amp; DT$1, DataRegularSeason20242025!$D$3:$D$1315, $A10)+SUMIFS(DataRegularSeason20242025!$AB$3:$AB$1315,DataRegularSeason20242025!$B$3:$B$1315, "&lt;=" &amp; DT$1, DataRegularSeason20242025!$E$3:$E$1315, $A10)</f>
        <v>22</v>
      </c>
      <c r="DU10">
        <f>SUMIFS(DataRegularSeason20242025!$AA$3:$AA$1315,DataRegularSeason20242025!$B$3:$B$1315, "&lt;=" &amp; DU$1, DataRegularSeason20242025!$D$3:$D$1315, $A10)+SUMIFS(DataRegularSeason20242025!$AB$3:$AB$1315,DataRegularSeason20242025!$B$3:$B$1315, "&lt;=" &amp; DU$1, DataRegularSeason20242025!$E$3:$E$1315, $A10)</f>
        <v>22</v>
      </c>
      <c r="DV10">
        <f>SUMIFS(DataRegularSeason20242025!$AA$3:$AA$1315,DataRegularSeason20242025!$B$3:$B$1315, "&lt;=" &amp; DV$1, DataRegularSeason20242025!$D$3:$D$1315, $A10)+SUMIFS(DataRegularSeason20242025!$AB$3:$AB$1315,DataRegularSeason20242025!$B$3:$B$1315, "&lt;=" &amp; DV$1, DataRegularSeason20242025!$E$3:$E$1315, $A10)</f>
        <v>22</v>
      </c>
      <c r="DW10">
        <f>SUMIFS(DataRegularSeason20242025!$AA$3:$AA$1315,DataRegularSeason20242025!$B$3:$B$1315, "&lt;=" &amp; DW$1, DataRegularSeason20242025!$D$3:$D$1315, $A10)+SUMIFS(DataRegularSeason20242025!$AB$3:$AB$1315,DataRegularSeason20242025!$B$3:$B$1315, "&lt;=" &amp; DW$1, DataRegularSeason20242025!$E$3:$E$1315, $A10)</f>
        <v>22</v>
      </c>
      <c r="DX10">
        <f>SUMIFS(DataRegularSeason20242025!$AA$3:$AA$1315,DataRegularSeason20242025!$B$3:$B$1315, "&lt;=" &amp; DX$1, DataRegularSeason20242025!$D$3:$D$1315, $A10)+SUMIFS(DataRegularSeason20242025!$AB$3:$AB$1315,DataRegularSeason20242025!$B$3:$B$1315, "&lt;=" &amp; DX$1, DataRegularSeason20242025!$E$3:$E$1315, $A10)</f>
        <v>22</v>
      </c>
      <c r="DY10">
        <f>SUMIFS(DataRegularSeason20242025!$AA$3:$AA$1315,DataRegularSeason20242025!$B$3:$B$1315, "&lt;=" &amp; DY$1, DataRegularSeason20242025!$D$3:$D$1315, $A10)+SUMIFS(DataRegularSeason20242025!$AB$3:$AB$1315,DataRegularSeason20242025!$B$3:$B$1315, "&lt;=" &amp; DY$1, DataRegularSeason20242025!$E$3:$E$1315, $A10)</f>
        <v>22</v>
      </c>
      <c r="DZ10">
        <f>SUMIFS(DataRegularSeason20242025!$AA$3:$AA$1315,DataRegularSeason20242025!$B$3:$B$1315, "&lt;=" &amp; DZ$1, DataRegularSeason20242025!$D$3:$D$1315, $A10)+SUMIFS(DataRegularSeason20242025!$AB$3:$AB$1315,DataRegularSeason20242025!$B$3:$B$1315, "&lt;=" &amp; DZ$1, DataRegularSeason20242025!$E$3:$E$1315, $A10)</f>
        <v>22</v>
      </c>
      <c r="EA10">
        <f>SUMIFS(DataRegularSeason20242025!$AA$3:$AA$1315,DataRegularSeason20242025!$B$3:$B$1315, "&lt;=" &amp; EA$1, DataRegularSeason20242025!$D$3:$D$1315, $A10)+SUMIFS(DataRegularSeason20242025!$AB$3:$AB$1315,DataRegularSeason20242025!$B$3:$B$1315, "&lt;=" &amp; EA$1, DataRegularSeason20242025!$E$3:$E$1315, $A10)</f>
        <v>22</v>
      </c>
      <c r="EB10">
        <f>SUMIFS(DataRegularSeason20242025!$AA$3:$AA$1315,DataRegularSeason20242025!$B$3:$B$1315, "&lt;=" &amp; EB$1, DataRegularSeason20242025!$D$3:$D$1315, $A10)+SUMIFS(DataRegularSeason20242025!$AB$3:$AB$1315,DataRegularSeason20242025!$B$3:$B$1315, "&lt;=" &amp; EB$1, DataRegularSeason20242025!$E$3:$E$1315, $A10)</f>
        <v>22</v>
      </c>
      <c r="EC10">
        <f>SUMIFS(DataRegularSeason20242025!$AA$3:$AA$1315,DataRegularSeason20242025!$B$3:$B$1315, "&lt;=" &amp; EC$1, DataRegularSeason20242025!$D$3:$D$1315, $A10)+SUMIFS(DataRegularSeason20242025!$AB$3:$AB$1315,DataRegularSeason20242025!$B$3:$B$1315, "&lt;=" &amp; EC$1, DataRegularSeason20242025!$E$3:$E$1315, $A10)</f>
        <v>22</v>
      </c>
      <c r="ED10">
        <f>SUMIFS(DataRegularSeason20242025!$AA$3:$AA$1315,DataRegularSeason20242025!$B$3:$B$1315, "&lt;=" &amp; ED$1, DataRegularSeason20242025!$D$3:$D$1315, $A10)+SUMIFS(DataRegularSeason20242025!$AB$3:$AB$1315,DataRegularSeason20242025!$B$3:$B$1315, "&lt;=" &amp; ED$1, DataRegularSeason20242025!$E$3:$E$1315, $A10)</f>
        <v>22</v>
      </c>
      <c r="EE10">
        <f>SUMIFS(DataRegularSeason20242025!$AA$3:$AA$1315,DataRegularSeason20242025!$B$3:$B$1315, "&lt;=" &amp; EE$1, DataRegularSeason20242025!$D$3:$D$1315, $A10)+SUMIFS(DataRegularSeason20242025!$AB$3:$AB$1315,DataRegularSeason20242025!$B$3:$B$1315, "&lt;=" &amp; EE$1, DataRegularSeason20242025!$E$3:$E$1315, $A10)</f>
        <v>22</v>
      </c>
      <c r="EF10">
        <f>SUMIFS(DataRegularSeason20242025!$AA$3:$AA$1315,DataRegularSeason20242025!$B$3:$B$1315, "&lt;=" &amp; EF$1, DataRegularSeason20242025!$D$3:$D$1315, $A10)+SUMIFS(DataRegularSeason20242025!$AB$3:$AB$1315,DataRegularSeason20242025!$B$3:$B$1315, "&lt;=" &amp; EF$1, DataRegularSeason20242025!$E$3:$E$1315, $A10)</f>
        <v>22</v>
      </c>
      <c r="EG10">
        <f>SUMIFS(DataRegularSeason20242025!$AA$3:$AA$1315,DataRegularSeason20242025!$B$3:$B$1315, "&lt;=" &amp; EG$1, DataRegularSeason20242025!$D$3:$D$1315, $A10)+SUMIFS(DataRegularSeason20242025!$AB$3:$AB$1315,DataRegularSeason20242025!$B$3:$B$1315, "&lt;=" &amp; EG$1, DataRegularSeason20242025!$E$3:$E$1315, $A10)</f>
        <v>22</v>
      </c>
      <c r="EH10">
        <f>SUMIFS(DataRegularSeason20242025!$AA$3:$AA$1315,DataRegularSeason20242025!$B$3:$B$1315, "&lt;=" &amp; EH$1, DataRegularSeason20242025!$D$3:$D$1315, $A10)+SUMIFS(DataRegularSeason20242025!$AB$3:$AB$1315,DataRegularSeason20242025!$B$3:$B$1315, "&lt;=" &amp; EH$1, DataRegularSeason20242025!$E$3:$E$1315, $A10)</f>
        <v>22</v>
      </c>
      <c r="EI10">
        <f>SUMIFS(DataRegularSeason20242025!$AA$3:$AA$1315,DataRegularSeason20242025!$B$3:$B$1315, "&lt;=" &amp; EI$1, DataRegularSeason20242025!$D$3:$D$1315, $A10)+SUMIFS(DataRegularSeason20242025!$AB$3:$AB$1315,DataRegularSeason20242025!$B$3:$B$1315, "&lt;=" &amp; EI$1, DataRegularSeason20242025!$E$3:$E$1315, $A10)</f>
        <v>22</v>
      </c>
      <c r="EJ10">
        <f>SUMIFS(DataRegularSeason20242025!$AA$3:$AA$1315,DataRegularSeason20242025!$B$3:$B$1315, "&lt;=" &amp; EJ$1, DataRegularSeason20242025!$D$3:$D$1315, $A10)+SUMIFS(DataRegularSeason20242025!$AB$3:$AB$1315,DataRegularSeason20242025!$B$3:$B$1315, "&lt;=" &amp; EJ$1, DataRegularSeason20242025!$E$3:$E$1315, $A10)</f>
        <v>22</v>
      </c>
      <c r="EK10">
        <f>SUMIFS(DataRegularSeason20242025!$AA$3:$AA$1315,DataRegularSeason20242025!$B$3:$B$1315, "&lt;=" &amp; EK$1, DataRegularSeason20242025!$D$3:$D$1315, $A10)+SUMIFS(DataRegularSeason20242025!$AB$3:$AB$1315,DataRegularSeason20242025!$B$3:$B$1315, "&lt;=" &amp; EK$1, DataRegularSeason20242025!$E$3:$E$1315, $A10)</f>
        <v>22</v>
      </c>
      <c r="EL10">
        <f>SUMIFS(DataRegularSeason20242025!$AA$3:$AA$1315,DataRegularSeason20242025!$B$3:$B$1315, "&lt;=" &amp; EL$1, DataRegularSeason20242025!$D$3:$D$1315, $A10)+SUMIFS(DataRegularSeason20242025!$AB$3:$AB$1315,DataRegularSeason20242025!$B$3:$B$1315, "&lt;=" &amp; EL$1, DataRegularSeason20242025!$E$3:$E$1315, $A10)</f>
        <v>22</v>
      </c>
      <c r="EM10">
        <f>SUMIFS(DataRegularSeason20242025!$AA$3:$AA$1315,DataRegularSeason20242025!$B$3:$B$1315, "&lt;=" &amp; EM$1, DataRegularSeason20242025!$D$3:$D$1315, $A10)+SUMIFS(DataRegularSeason20242025!$AB$3:$AB$1315,DataRegularSeason20242025!$B$3:$B$1315, "&lt;=" &amp; EM$1, DataRegularSeason20242025!$E$3:$E$1315, $A10)</f>
        <v>22</v>
      </c>
      <c r="EN10">
        <f>SUMIFS(DataRegularSeason20242025!$AA$3:$AA$1315,DataRegularSeason20242025!$B$3:$B$1315, "&lt;=" &amp; EN$1, DataRegularSeason20242025!$D$3:$D$1315, $A10)+SUMIFS(DataRegularSeason20242025!$AB$3:$AB$1315,DataRegularSeason20242025!$B$3:$B$1315, "&lt;=" &amp; EN$1, DataRegularSeason20242025!$E$3:$E$1315, $A10)</f>
        <v>22</v>
      </c>
      <c r="EO10">
        <f>SUMIFS(DataRegularSeason20242025!$AA$3:$AA$1315,DataRegularSeason20242025!$B$3:$B$1315, "&lt;=" &amp; EO$1, DataRegularSeason20242025!$D$3:$D$1315, $A10)+SUMIFS(DataRegularSeason20242025!$AB$3:$AB$1315,DataRegularSeason20242025!$B$3:$B$1315, "&lt;=" &amp; EO$1, DataRegularSeason20242025!$E$3:$E$1315, $A10)</f>
        <v>22</v>
      </c>
      <c r="EP10">
        <f>SUMIFS(DataRegularSeason20242025!$AA$3:$AA$1315,DataRegularSeason20242025!$B$3:$B$1315, "&lt;=" &amp; EP$1, DataRegularSeason20242025!$D$3:$D$1315, $A10)+SUMIFS(DataRegularSeason20242025!$AB$3:$AB$1315,DataRegularSeason20242025!$B$3:$B$1315, "&lt;=" &amp; EP$1, DataRegularSeason20242025!$E$3:$E$1315, $A10)</f>
        <v>22</v>
      </c>
      <c r="EQ10">
        <f>SUMIFS(DataRegularSeason20242025!$AA$3:$AA$1315,DataRegularSeason20242025!$B$3:$B$1315, "&lt;=" &amp; EQ$1, DataRegularSeason20242025!$D$3:$D$1315, $A10)+SUMIFS(DataRegularSeason20242025!$AB$3:$AB$1315,DataRegularSeason20242025!$B$3:$B$1315, "&lt;=" &amp; EQ$1, DataRegularSeason20242025!$E$3:$E$1315, $A10)</f>
        <v>22</v>
      </c>
      <c r="ER10">
        <f>SUMIFS(DataRegularSeason20242025!$AA$3:$AA$1315,DataRegularSeason20242025!$B$3:$B$1315, "&lt;=" &amp; ER$1, DataRegularSeason20242025!$D$3:$D$1315, $A10)+SUMIFS(DataRegularSeason20242025!$AB$3:$AB$1315,DataRegularSeason20242025!$B$3:$B$1315, "&lt;=" &amp; ER$1, DataRegularSeason20242025!$E$3:$E$1315, $A10)</f>
        <v>22</v>
      </c>
      <c r="ES10">
        <f>SUMIFS(DataRegularSeason20242025!$AA$3:$AA$1315,DataRegularSeason20242025!$B$3:$B$1315, "&lt;=" &amp; ES$1, DataRegularSeason20242025!$D$3:$D$1315, $A10)+SUMIFS(DataRegularSeason20242025!$AB$3:$AB$1315,DataRegularSeason20242025!$B$3:$B$1315, "&lt;=" &amp; ES$1, DataRegularSeason20242025!$E$3:$E$1315, $A10)</f>
        <v>22</v>
      </c>
      <c r="ET10">
        <f>SUMIFS(DataRegularSeason20242025!$AA$3:$AA$1315,DataRegularSeason20242025!$B$3:$B$1315, "&lt;=" &amp; ET$1, DataRegularSeason20242025!$D$3:$D$1315, $A10)+SUMIFS(DataRegularSeason20242025!$AB$3:$AB$1315,DataRegularSeason20242025!$B$3:$B$1315, "&lt;=" &amp; ET$1, DataRegularSeason20242025!$E$3:$E$1315, $A10)</f>
        <v>22</v>
      </c>
      <c r="EU10">
        <f>SUMIFS(DataRegularSeason20242025!$AA$3:$AA$1315,DataRegularSeason20242025!$B$3:$B$1315, "&lt;=" &amp; EU$1, DataRegularSeason20242025!$D$3:$D$1315, $A10)+SUMIFS(DataRegularSeason20242025!$AB$3:$AB$1315,DataRegularSeason20242025!$B$3:$B$1315, "&lt;=" &amp; EU$1, DataRegularSeason20242025!$E$3:$E$1315, $A10)</f>
        <v>22</v>
      </c>
      <c r="EV10">
        <f>SUMIFS(DataRegularSeason20242025!$AA$3:$AA$1315,DataRegularSeason20242025!$B$3:$B$1315, "&lt;=" &amp; EV$1, DataRegularSeason20242025!$D$3:$D$1315, $A10)+SUMIFS(DataRegularSeason20242025!$AB$3:$AB$1315,DataRegularSeason20242025!$B$3:$B$1315, "&lt;=" &amp; EV$1, DataRegularSeason20242025!$E$3:$E$1315, $A10)</f>
        <v>22</v>
      </c>
      <c r="EW10">
        <f>SUMIFS(DataRegularSeason20242025!$AA$3:$AA$1315,DataRegularSeason20242025!$B$3:$B$1315, "&lt;=" &amp; EW$1, DataRegularSeason20242025!$D$3:$D$1315, $A10)+SUMIFS(DataRegularSeason20242025!$AB$3:$AB$1315,DataRegularSeason20242025!$B$3:$B$1315, "&lt;=" &amp; EW$1, DataRegularSeason20242025!$E$3:$E$1315, $A10)</f>
        <v>22</v>
      </c>
      <c r="EX10">
        <f>SUMIFS(DataRegularSeason20242025!$AA$3:$AA$1315,DataRegularSeason20242025!$B$3:$B$1315, "&lt;=" &amp; EX$1, DataRegularSeason20242025!$D$3:$D$1315, $A10)+SUMIFS(DataRegularSeason20242025!$AB$3:$AB$1315,DataRegularSeason20242025!$B$3:$B$1315, "&lt;=" &amp; EX$1, DataRegularSeason20242025!$E$3:$E$1315, $A10)</f>
        <v>22</v>
      </c>
      <c r="EY10">
        <f>SUMIFS(DataRegularSeason20242025!$AA$3:$AA$1315,DataRegularSeason20242025!$B$3:$B$1315, "&lt;=" &amp; EY$1, DataRegularSeason20242025!$D$3:$D$1315, $A10)+SUMIFS(DataRegularSeason20242025!$AB$3:$AB$1315,DataRegularSeason20242025!$B$3:$B$1315, "&lt;=" &amp; EY$1, DataRegularSeason20242025!$E$3:$E$1315, $A10)</f>
        <v>22</v>
      </c>
      <c r="EZ10">
        <f>SUMIFS(DataRegularSeason20242025!$AA$3:$AA$1315,DataRegularSeason20242025!$B$3:$B$1315, "&lt;=" &amp; EZ$1, DataRegularSeason20242025!$D$3:$D$1315, $A10)+SUMIFS(DataRegularSeason20242025!$AB$3:$AB$1315,DataRegularSeason20242025!$B$3:$B$1315, "&lt;=" &amp; EZ$1, DataRegularSeason20242025!$E$3:$E$1315, $A10)</f>
        <v>22</v>
      </c>
      <c r="FA10">
        <f>SUMIFS(DataRegularSeason20242025!$AA$3:$AA$1315,DataRegularSeason20242025!$B$3:$B$1315, "&lt;=" &amp; FA$1, DataRegularSeason20242025!$D$3:$D$1315, $A10)+SUMIFS(DataRegularSeason20242025!$AB$3:$AB$1315,DataRegularSeason20242025!$B$3:$B$1315, "&lt;=" &amp; FA$1, DataRegularSeason20242025!$E$3:$E$1315, $A10)</f>
        <v>22</v>
      </c>
      <c r="FB10">
        <f>SUMIFS(DataRegularSeason20242025!$AA$3:$AA$1315,DataRegularSeason20242025!$B$3:$B$1315, "&lt;=" &amp; FB$1, DataRegularSeason20242025!$D$3:$D$1315, $A10)+SUMIFS(DataRegularSeason20242025!$AB$3:$AB$1315,DataRegularSeason20242025!$B$3:$B$1315, "&lt;=" &amp; FB$1, DataRegularSeason20242025!$E$3:$E$1315, $A10)</f>
        <v>22</v>
      </c>
      <c r="FC10">
        <f>SUMIFS(DataRegularSeason20242025!$AA$3:$AA$1315,DataRegularSeason20242025!$B$3:$B$1315, "&lt;=" &amp; FC$1, DataRegularSeason20242025!$D$3:$D$1315, $A10)+SUMIFS(DataRegularSeason20242025!$AB$3:$AB$1315,DataRegularSeason20242025!$B$3:$B$1315, "&lt;=" &amp; FC$1, DataRegularSeason20242025!$E$3:$E$1315, $A10)</f>
        <v>22</v>
      </c>
      <c r="FD10">
        <f>SUMIFS(DataRegularSeason20242025!$AA$3:$AA$1315,DataRegularSeason20242025!$B$3:$B$1315, "&lt;=" &amp; FD$1, DataRegularSeason20242025!$D$3:$D$1315, $A10)+SUMIFS(DataRegularSeason20242025!$AB$3:$AB$1315,DataRegularSeason20242025!$B$3:$B$1315, "&lt;=" &amp; FD$1, DataRegularSeason20242025!$E$3:$E$1315, $A10)</f>
        <v>22</v>
      </c>
      <c r="FE10">
        <f>SUMIFS(DataRegularSeason20242025!$AA$3:$AA$1315,DataRegularSeason20242025!$B$3:$B$1315, "&lt;=" &amp; FE$1, DataRegularSeason20242025!$D$3:$D$1315, $A10)+SUMIFS(DataRegularSeason20242025!$AB$3:$AB$1315,DataRegularSeason20242025!$B$3:$B$1315, "&lt;=" &amp; FE$1, DataRegularSeason20242025!$E$3:$E$1315, $A10)</f>
        <v>22</v>
      </c>
      <c r="FF10">
        <f>SUMIFS(DataRegularSeason20242025!$AA$3:$AA$1315,DataRegularSeason20242025!$B$3:$B$1315, "&lt;=" &amp; FF$1, DataRegularSeason20242025!$D$3:$D$1315, $A10)+SUMIFS(DataRegularSeason20242025!$AB$3:$AB$1315,DataRegularSeason20242025!$B$3:$B$1315, "&lt;=" &amp; FF$1, DataRegularSeason20242025!$E$3:$E$1315, $A10)</f>
        <v>22</v>
      </c>
      <c r="FG10">
        <f>SUMIFS(DataRegularSeason20242025!$AA$3:$AA$1315,DataRegularSeason20242025!$B$3:$B$1315, "&lt;=" &amp; FG$1, DataRegularSeason20242025!$D$3:$D$1315, $A10)+SUMIFS(DataRegularSeason20242025!$AB$3:$AB$1315,DataRegularSeason20242025!$B$3:$B$1315, "&lt;=" &amp; FG$1, DataRegularSeason20242025!$E$3:$E$1315, $A10)</f>
        <v>22</v>
      </c>
      <c r="FH10">
        <f>SUMIFS(DataRegularSeason20242025!$AA$3:$AA$1315,DataRegularSeason20242025!$B$3:$B$1315, "&lt;=" &amp; FH$1, DataRegularSeason20242025!$D$3:$D$1315, $A10)+SUMIFS(DataRegularSeason20242025!$AB$3:$AB$1315,DataRegularSeason20242025!$B$3:$B$1315, "&lt;=" &amp; FH$1, DataRegularSeason20242025!$E$3:$E$1315, $A10)</f>
        <v>22</v>
      </c>
      <c r="FI10">
        <f>SUMIFS(DataRegularSeason20242025!$AA$3:$AA$1315,DataRegularSeason20242025!$B$3:$B$1315, "&lt;=" &amp; FI$1, DataRegularSeason20242025!$D$3:$D$1315, $A10)+SUMIFS(DataRegularSeason20242025!$AB$3:$AB$1315,DataRegularSeason20242025!$B$3:$B$1315, "&lt;=" &amp; FI$1, DataRegularSeason20242025!$E$3:$E$1315, $A10)</f>
        <v>22</v>
      </c>
      <c r="FJ10">
        <f>SUMIFS(DataRegularSeason20242025!$AA$3:$AA$1315,DataRegularSeason20242025!$B$3:$B$1315, "&lt;=" &amp; FJ$1, DataRegularSeason20242025!$D$3:$D$1315, $A10)+SUMIFS(DataRegularSeason20242025!$AB$3:$AB$1315,DataRegularSeason20242025!$B$3:$B$1315, "&lt;=" &amp; FJ$1, DataRegularSeason20242025!$E$3:$E$1315, $A10)</f>
        <v>22</v>
      </c>
      <c r="FK10">
        <f>SUMIFS(DataRegularSeason20242025!$AA$3:$AA$1315,DataRegularSeason20242025!$B$3:$B$1315, "&lt;=" &amp; FK$1, DataRegularSeason20242025!$D$3:$D$1315, $A10)+SUMIFS(DataRegularSeason20242025!$AB$3:$AB$1315,DataRegularSeason20242025!$B$3:$B$1315, "&lt;=" &amp; FK$1, DataRegularSeason20242025!$E$3:$E$1315, $A10)</f>
        <v>22</v>
      </c>
      <c r="FL10">
        <f>SUMIFS(DataRegularSeason20242025!$AA$3:$AA$1315,DataRegularSeason20242025!$B$3:$B$1315, "&lt;=" &amp; FL$1, DataRegularSeason20242025!$D$3:$D$1315, $A10)+SUMIFS(DataRegularSeason20242025!$AB$3:$AB$1315,DataRegularSeason20242025!$B$3:$B$1315, "&lt;=" &amp; FL$1, DataRegularSeason20242025!$E$3:$E$1315, $A10)</f>
        <v>22</v>
      </c>
      <c r="FM10">
        <f>SUMIFS(DataRegularSeason20242025!$AA$3:$AA$1315,DataRegularSeason20242025!$B$3:$B$1315, "&lt;=" &amp; FM$1, DataRegularSeason20242025!$D$3:$D$1315, $A10)+SUMIFS(DataRegularSeason20242025!$AB$3:$AB$1315,DataRegularSeason20242025!$B$3:$B$1315, "&lt;=" &amp; FM$1, DataRegularSeason20242025!$E$3:$E$1315, $A10)</f>
        <v>22</v>
      </c>
      <c r="FN10">
        <f>SUMIFS(DataRegularSeason20242025!$AA$3:$AA$1315,DataRegularSeason20242025!$B$3:$B$1315, "&lt;=" &amp; FN$1, DataRegularSeason20242025!$D$3:$D$1315, $A10)+SUMIFS(DataRegularSeason20242025!$AB$3:$AB$1315,DataRegularSeason20242025!$B$3:$B$1315, "&lt;=" &amp; FN$1, DataRegularSeason20242025!$E$3:$E$1315, $A10)</f>
        <v>22</v>
      </c>
      <c r="FO10">
        <f>SUMIFS(DataRegularSeason20242025!$AA$3:$AA$1315,DataRegularSeason20242025!$B$3:$B$1315, "&lt;=" &amp; FO$1, DataRegularSeason20242025!$D$3:$D$1315, $A10)+SUMIFS(DataRegularSeason20242025!$AB$3:$AB$1315,DataRegularSeason20242025!$B$3:$B$1315, "&lt;=" &amp; FO$1, DataRegularSeason20242025!$E$3:$E$1315, $A10)</f>
        <v>22</v>
      </c>
      <c r="FP10">
        <f>SUMIFS(DataRegularSeason20242025!$AA$3:$AA$1315,DataRegularSeason20242025!$B$3:$B$1315, "&lt;=" &amp; FP$1, DataRegularSeason20242025!$D$3:$D$1315, $A10)+SUMIFS(DataRegularSeason20242025!$AB$3:$AB$1315,DataRegularSeason20242025!$B$3:$B$1315, "&lt;=" &amp; FP$1, DataRegularSeason20242025!$E$3:$E$1315, $A10)</f>
        <v>22</v>
      </c>
      <c r="FQ10">
        <f>SUMIFS(DataRegularSeason20242025!$AA$3:$AA$1315,DataRegularSeason20242025!$B$3:$B$1315, "&lt;=" &amp; FQ$1, DataRegularSeason20242025!$D$3:$D$1315, $A10)+SUMIFS(DataRegularSeason20242025!$AB$3:$AB$1315,DataRegularSeason20242025!$B$3:$B$1315, "&lt;=" &amp; FQ$1, DataRegularSeason20242025!$E$3:$E$1315, $A10)</f>
        <v>22</v>
      </c>
      <c r="FR10">
        <f>SUMIFS(DataRegularSeason20242025!$AA$3:$AA$1315,DataRegularSeason20242025!$B$3:$B$1315, "&lt;=" &amp; FR$1, DataRegularSeason20242025!$D$3:$D$1315, $A10)+SUMIFS(DataRegularSeason20242025!$AB$3:$AB$1315,DataRegularSeason20242025!$B$3:$B$1315, "&lt;=" &amp; FR$1, DataRegularSeason20242025!$E$3:$E$1315, $A10)</f>
        <v>22</v>
      </c>
      <c r="FS10">
        <f>SUMIFS(DataRegularSeason20242025!$AA$3:$AA$1315,DataRegularSeason20242025!$B$3:$B$1315, "&lt;=" &amp; FS$1, DataRegularSeason20242025!$D$3:$D$1315, $A10)+SUMIFS(DataRegularSeason20242025!$AB$3:$AB$1315,DataRegularSeason20242025!$B$3:$B$1315, "&lt;=" &amp; FS$1, DataRegularSeason20242025!$E$3:$E$1315, $A10)</f>
        <v>22</v>
      </c>
      <c r="FT10">
        <f>SUMIFS(DataRegularSeason20242025!$AA$3:$AA$1315,DataRegularSeason20242025!$B$3:$B$1315, "&lt;=" &amp; FT$1, DataRegularSeason20242025!$D$3:$D$1315, $A10)+SUMIFS(DataRegularSeason20242025!$AB$3:$AB$1315,DataRegularSeason20242025!$B$3:$B$1315, "&lt;=" &amp; FT$1, DataRegularSeason20242025!$E$3:$E$1315, $A10)</f>
        <v>22</v>
      </c>
      <c r="FU10">
        <f>SUMIFS(DataRegularSeason20242025!$AA$3:$AA$1315,DataRegularSeason20242025!$B$3:$B$1315, "&lt;=" &amp; FU$1, DataRegularSeason20242025!$D$3:$D$1315, $A10)+SUMIFS(DataRegularSeason20242025!$AB$3:$AB$1315,DataRegularSeason20242025!$B$3:$B$1315, "&lt;=" &amp; FU$1, DataRegularSeason20242025!$E$3:$E$1315, $A10)</f>
        <v>22</v>
      </c>
      <c r="FV10">
        <f>SUMIFS(DataRegularSeason20242025!$AA$3:$AA$1315,DataRegularSeason20242025!$B$3:$B$1315, "&lt;=" &amp; FV$1, DataRegularSeason20242025!$D$3:$D$1315, $A10)+SUMIFS(DataRegularSeason20242025!$AB$3:$AB$1315,DataRegularSeason20242025!$B$3:$B$1315, "&lt;=" &amp; FV$1, DataRegularSeason20242025!$E$3:$E$1315, $A10)</f>
        <v>22</v>
      </c>
      <c r="FW10">
        <f>SUMIFS(DataRegularSeason20242025!$AA$3:$AA$1315,DataRegularSeason20242025!$B$3:$B$1315, "&lt;=" &amp; FW$1, DataRegularSeason20242025!$D$3:$D$1315, $A10)+SUMIFS(DataRegularSeason20242025!$AB$3:$AB$1315,DataRegularSeason20242025!$B$3:$B$1315, "&lt;=" &amp; FW$1, DataRegularSeason20242025!$E$3:$E$1315, $A10)</f>
        <v>22</v>
      </c>
      <c r="FX10">
        <f>SUMIFS(DataRegularSeason20242025!$AA$3:$AA$1315,DataRegularSeason20242025!$B$3:$B$1315, "&lt;=" &amp; FX$1, DataRegularSeason20242025!$D$3:$D$1315, $A10)+SUMIFS(DataRegularSeason20242025!$AB$3:$AB$1315,DataRegularSeason20242025!$B$3:$B$1315, "&lt;=" &amp; FX$1, DataRegularSeason20242025!$E$3:$E$1315, $A10)</f>
        <v>22</v>
      </c>
      <c r="FY10">
        <f>SUMIFS(DataRegularSeason20242025!$AA$3:$AA$1315,DataRegularSeason20242025!$B$3:$B$1315, "&lt;=" &amp; FY$1, DataRegularSeason20242025!$D$3:$D$1315, $A10)+SUMIFS(DataRegularSeason20242025!$AB$3:$AB$1315,DataRegularSeason20242025!$B$3:$B$1315, "&lt;=" &amp; FY$1, DataRegularSeason20242025!$E$3:$E$1315, $A10)</f>
        <v>22</v>
      </c>
      <c r="FZ10">
        <f>SUMIFS(DataRegularSeason20242025!$AA$3:$AA$1315,DataRegularSeason20242025!$B$3:$B$1315, "&lt;=" &amp; FZ$1, DataRegularSeason20242025!$D$3:$D$1315, $A10)+SUMIFS(DataRegularSeason20242025!$AB$3:$AB$1315,DataRegularSeason20242025!$B$3:$B$1315, "&lt;=" &amp; FZ$1, DataRegularSeason20242025!$E$3:$E$1315, $A10)</f>
        <v>22</v>
      </c>
      <c r="GA10">
        <f>SUMIFS(DataRegularSeason20242025!$AA$3:$AA$1315,DataRegularSeason20242025!$B$3:$B$1315, "&lt;=" &amp; GA$1, DataRegularSeason20242025!$D$3:$D$1315, $A10)+SUMIFS(DataRegularSeason20242025!$AB$3:$AB$1315,DataRegularSeason20242025!$B$3:$B$1315, "&lt;=" &amp; GA$1, DataRegularSeason20242025!$E$3:$E$1315, $A10)</f>
        <v>22</v>
      </c>
      <c r="GB10">
        <f>SUMIFS(DataRegularSeason20242025!$AA$3:$AA$1315,DataRegularSeason20242025!$B$3:$B$1315, "&lt;=" &amp; GB$1, DataRegularSeason20242025!$D$3:$D$1315, $A10)+SUMIFS(DataRegularSeason20242025!$AB$3:$AB$1315,DataRegularSeason20242025!$B$3:$B$1315, "&lt;=" &amp; GB$1, DataRegularSeason20242025!$E$3:$E$1315, $A10)</f>
        <v>22</v>
      </c>
      <c r="GC10">
        <f>SUMIFS(DataRegularSeason20242025!$AA$3:$AA$1315,DataRegularSeason20242025!$B$3:$B$1315, "&lt;=" &amp; GC$1, DataRegularSeason20242025!$D$3:$D$1315, $A10)+SUMIFS(DataRegularSeason20242025!$AB$3:$AB$1315,DataRegularSeason20242025!$B$3:$B$1315, "&lt;=" &amp; GC$1, DataRegularSeason20242025!$E$3:$E$1315, $A10)</f>
        <v>22</v>
      </c>
      <c r="GD10">
        <f>SUMIFS(DataRegularSeason20242025!$AA$3:$AA$1315,DataRegularSeason20242025!$B$3:$B$1315, "&lt;=" &amp; GD$1, DataRegularSeason20242025!$D$3:$D$1315, $A10)+SUMIFS(DataRegularSeason20242025!$AB$3:$AB$1315,DataRegularSeason20242025!$B$3:$B$1315, "&lt;=" &amp; GD$1, DataRegularSeason20242025!$E$3:$E$1315, $A10)</f>
        <v>22</v>
      </c>
      <c r="GE10">
        <f>SUMIFS(DataRegularSeason20242025!$AA$3:$AA$1315,DataRegularSeason20242025!$B$3:$B$1315, "&lt;=" &amp; GE$1, DataRegularSeason20242025!$D$3:$D$1315, $A10)+SUMIFS(DataRegularSeason20242025!$AB$3:$AB$1315,DataRegularSeason20242025!$B$3:$B$1315, "&lt;=" &amp; GE$1, DataRegularSeason20242025!$E$3:$E$1315, $A10)</f>
        <v>22</v>
      </c>
      <c r="GF10">
        <f>SUMIFS(DataRegularSeason20242025!$AA$3:$AA$1315,DataRegularSeason20242025!$B$3:$B$1315, "&lt;=" &amp; GF$1, DataRegularSeason20242025!$D$3:$D$1315, $A10)+SUMIFS(DataRegularSeason20242025!$AB$3:$AB$1315,DataRegularSeason20242025!$B$3:$B$1315, "&lt;=" &amp; GF$1, DataRegularSeason20242025!$E$3:$E$1315, $A10)</f>
        <v>22</v>
      </c>
      <c r="GG10">
        <f>SUMIFS(DataRegularSeason20242025!$AA$3:$AA$1315,DataRegularSeason20242025!$B$3:$B$1315, "&lt;=" &amp; GG$1, DataRegularSeason20242025!$D$3:$D$1315, $A10)+SUMIFS(DataRegularSeason20242025!$AB$3:$AB$1315,DataRegularSeason20242025!$B$3:$B$1315, "&lt;=" &amp; GG$1, DataRegularSeason20242025!$E$3:$E$1315, $A10)</f>
        <v>22</v>
      </c>
      <c r="GH10">
        <f>SUMIFS(DataRegularSeason20242025!$AA$3:$AA$1315,DataRegularSeason20242025!$B$3:$B$1315, "&lt;=" &amp; GH$1, DataRegularSeason20242025!$D$3:$D$1315, $A10)+SUMIFS(DataRegularSeason20242025!$AB$3:$AB$1315,DataRegularSeason20242025!$B$3:$B$1315, "&lt;=" &amp; GH$1, DataRegularSeason20242025!$E$3:$E$1315, $A10)</f>
        <v>22</v>
      </c>
      <c r="GI10">
        <f>SUMIFS(DataRegularSeason20242025!$AA$3:$AA$1315,DataRegularSeason20242025!$B$3:$B$1315, "&lt;=" &amp; GI$1, DataRegularSeason20242025!$D$3:$D$1315, $A10)+SUMIFS(DataRegularSeason20242025!$AB$3:$AB$1315,DataRegularSeason20242025!$B$3:$B$1315, "&lt;=" &amp; GI$1, DataRegularSeason20242025!$E$3:$E$1315, $A10)</f>
        <v>22</v>
      </c>
      <c r="GJ10">
        <f>SUMIFS(DataRegularSeason20242025!$AA$3:$AA$1315,DataRegularSeason20242025!$B$3:$B$1315, "&lt;=" &amp; GJ$1, DataRegularSeason20242025!$D$3:$D$1315, $A10)+SUMIFS(DataRegularSeason20242025!$AB$3:$AB$1315,DataRegularSeason20242025!$B$3:$B$1315, "&lt;=" &amp; GJ$1, DataRegularSeason20242025!$E$3:$E$1315, $A10)</f>
        <v>22</v>
      </c>
      <c r="GK10">
        <f>SUMIFS(DataRegularSeason20242025!$AA$3:$AA$1315,DataRegularSeason20242025!$B$3:$B$1315, "&lt;=" &amp; GK$1, DataRegularSeason20242025!$D$3:$D$1315, $A10)+SUMIFS(DataRegularSeason20242025!$AB$3:$AB$1315,DataRegularSeason20242025!$B$3:$B$1315, "&lt;=" &amp; GK$1, DataRegularSeason20242025!$E$3:$E$1315, $A10)</f>
        <v>22</v>
      </c>
      <c r="GL10">
        <f>SUMIFS(DataRegularSeason20242025!$AA$3:$AA$1315,DataRegularSeason20242025!$B$3:$B$1315, "&lt;=" &amp; GL$1, DataRegularSeason20242025!$D$3:$D$1315, $A10)+SUMIFS(DataRegularSeason20242025!$AB$3:$AB$1315,DataRegularSeason20242025!$B$3:$B$1315, "&lt;=" &amp; GL$1, DataRegularSeason20242025!$E$3:$E$1315, $A10)</f>
        <v>22</v>
      </c>
      <c r="GM10">
        <f>SUMIFS(DataRegularSeason20242025!$AA$3:$AA$1315,DataRegularSeason20242025!$B$3:$B$1315, "&lt;=" &amp; GM$1, DataRegularSeason20242025!$D$3:$D$1315, $A10)+SUMIFS(DataRegularSeason20242025!$AB$3:$AB$1315,DataRegularSeason20242025!$B$3:$B$1315, "&lt;=" &amp; GM$1, DataRegularSeason20242025!$E$3:$E$1315, $A10)</f>
        <v>22</v>
      </c>
      <c r="GN10">
        <f>SUMIFS(DataRegularSeason20242025!$AA$3:$AA$1315,DataRegularSeason20242025!$B$3:$B$1315, "&lt;=" &amp; GN$1, DataRegularSeason20242025!$D$3:$D$1315, $A10)+SUMIFS(DataRegularSeason20242025!$AB$3:$AB$1315,DataRegularSeason20242025!$B$3:$B$1315, "&lt;=" &amp; GN$1, DataRegularSeason20242025!$E$3:$E$1315, $A10)</f>
        <v>22</v>
      </c>
      <c r="GO10">
        <f>SUMIFS(DataRegularSeason20242025!$AA$3:$AA$1315,DataRegularSeason20242025!$B$3:$B$1315, "&lt;=" &amp; GO$1, DataRegularSeason20242025!$D$3:$D$1315, $A10)+SUMIFS(DataRegularSeason20242025!$AB$3:$AB$1315,DataRegularSeason20242025!$B$3:$B$1315, "&lt;=" &amp; GO$1, DataRegularSeason20242025!$E$3:$E$1315, $A10)</f>
        <v>22</v>
      </c>
      <c r="GP10">
        <f>SUMIFS(DataRegularSeason20242025!$AA$3:$AA$1315,DataRegularSeason20242025!$B$3:$B$1315, "&lt;=" &amp; GP$1, DataRegularSeason20242025!$D$3:$D$1315, $A10)+SUMIFS(DataRegularSeason20242025!$AB$3:$AB$1315,DataRegularSeason20242025!$B$3:$B$1315, "&lt;=" &amp; GP$1, DataRegularSeason20242025!$E$3:$E$1315, $A10)</f>
        <v>22</v>
      </c>
      <c r="GQ10">
        <f>SUMIFS(DataRegularSeason20242025!$AA$3:$AA$1315,DataRegularSeason20242025!$B$3:$B$1315, "&lt;=" &amp; GQ$1, DataRegularSeason20242025!$D$3:$D$1315, $A10)+SUMIFS(DataRegularSeason20242025!$AB$3:$AB$1315,DataRegularSeason20242025!$B$3:$B$1315, "&lt;=" &amp; GQ$1, DataRegularSeason20242025!$E$3:$E$1315, $A10)</f>
        <v>22</v>
      </c>
      <c r="GR10">
        <f>SUMIFS(DataRegularSeason20242025!$AA$3:$AA$1315,DataRegularSeason20242025!$B$3:$B$1315, "&lt;=" &amp; GR$1, DataRegularSeason20242025!$D$3:$D$1315, $A10)+SUMIFS(DataRegularSeason20242025!$AB$3:$AB$1315,DataRegularSeason20242025!$B$3:$B$1315, "&lt;=" &amp; GR$1, DataRegularSeason20242025!$E$3:$E$1315, $A10)</f>
        <v>22</v>
      </c>
      <c r="GS10">
        <f>SUMIFS(DataRegularSeason20242025!$AA$3:$AA$1315,DataRegularSeason20242025!$B$3:$B$1315, "&lt;=" &amp; GS$1, DataRegularSeason20242025!$D$3:$D$1315, $A10)+SUMIFS(DataRegularSeason20242025!$AB$3:$AB$1315,DataRegularSeason20242025!$B$3:$B$1315, "&lt;=" &amp; GS$1, DataRegularSeason20242025!$E$3:$E$1315, $A10)</f>
        <v>22</v>
      </c>
      <c r="GT10">
        <f>SUMIFS(DataRegularSeason20242025!$AA$3:$AA$1315,DataRegularSeason20242025!$B$3:$B$1315, "&lt;=" &amp; GT$1, DataRegularSeason20242025!$D$3:$D$1315, $A10)+SUMIFS(DataRegularSeason20242025!$AB$3:$AB$1315,DataRegularSeason20242025!$B$3:$B$1315, "&lt;=" &amp; GT$1, DataRegularSeason20242025!$E$3:$E$1315, $A10)</f>
        <v>22</v>
      </c>
      <c r="GU10">
        <f>SUMIFS(DataRegularSeason20242025!$AA$3:$AA$1315,DataRegularSeason20242025!$B$3:$B$1315, "&lt;=" &amp; GU$1, DataRegularSeason20242025!$D$3:$D$1315, $A10)+SUMIFS(DataRegularSeason20242025!$AB$3:$AB$1315,DataRegularSeason20242025!$B$3:$B$1315, "&lt;=" &amp; GU$1, DataRegularSeason20242025!$E$3:$E$1315, $A10)</f>
        <v>22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20</v>
      </c>
      <c r="AT12">
        <f>SUMIFS(DataRegularSeason20242025!$AA$3:$AA$1315,DataRegularSeason20242025!$B$3:$B$1315, "&lt;=" &amp; AT$1, DataRegularSeason20242025!$D$3:$D$1315, $A12)+SUMIFS(DataRegularSeason20242025!$AB$3:$AB$1315,DataRegularSeason20242025!$B$3:$B$1315, "&lt;=" &amp; AT$1, DataRegularSeason20242025!$E$3:$E$1315, $A12)</f>
        <v>20</v>
      </c>
      <c r="AU12">
        <f>SUMIFS(DataRegularSeason20242025!$AA$3:$AA$1315,DataRegularSeason20242025!$B$3:$B$1315, "&lt;=" &amp; AU$1, DataRegularSeason20242025!$D$3:$D$1315, $A12)+SUMIFS(DataRegularSeason20242025!$AB$3:$AB$1315,DataRegularSeason20242025!$B$3:$B$1315, "&lt;=" &amp; AU$1, DataRegularSeason20242025!$E$3:$E$1315, $A12)</f>
        <v>20</v>
      </c>
      <c r="AV12">
        <f>SUMIFS(DataRegularSeason20242025!$AA$3:$AA$1315,DataRegularSeason20242025!$B$3:$B$1315, "&lt;=" &amp; AV$1, DataRegularSeason20242025!$D$3:$D$1315, $A12)+SUMIFS(DataRegularSeason20242025!$AB$3:$AB$1315,DataRegularSeason20242025!$B$3:$B$1315, "&lt;=" &amp; AV$1, DataRegularSeason20242025!$E$3:$E$1315, $A12)</f>
        <v>20</v>
      </c>
      <c r="AW12">
        <f>SUMIFS(DataRegularSeason20242025!$AA$3:$AA$1315,DataRegularSeason20242025!$B$3:$B$1315, "&lt;=" &amp; AW$1, DataRegularSeason20242025!$D$3:$D$1315, $A12)+SUMIFS(DataRegularSeason20242025!$AB$3:$AB$1315,DataRegularSeason20242025!$B$3:$B$1315, "&lt;=" &amp; AW$1, DataRegularSeason20242025!$E$3:$E$1315, $A12)</f>
        <v>20</v>
      </c>
      <c r="AX12">
        <f>SUMIFS(DataRegularSeason20242025!$AA$3:$AA$1315,DataRegularSeason20242025!$B$3:$B$1315, "&lt;=" &amp; AX$1, DataRegularSeason20242025!$D$3:$D$1315, $A12)+SUMIFS(DataRegularSeason20242025!$AB$3:$AB$1315,DataRegularSeason20242025!$B$3:$B$1315, "&lt;=" &amp; AX$1, DataRegularSeason20242025!$E$3:$E$1315, $A12)</f>
        <v>20</v>
      </c>
      <c r="AY12">
        <f>SUMIFS(DataRegularSeason20242025!$AA$3:$AA$1315,DataRegularSeason20242025!$B$3:$B$1315, "&lt;=" &amp; AY$1, DataRegularSeason20242025!$D$3:$D$1315, $A12)+SUMIFS(DataRegularSeason20242025!$AB$3:$AB$1315,DataRegularSeason20242025!$B$3:$B$1315, "&lt;=" &amp; AY$1, DataRegularSeason20242025!$E$3:$E$1315, $A12)</f>
        <v>20</v>
      </c>
      <c r="AZ12">
        <f>SUMIFS(DataRegularSeason20242025!$AA$3:$AA$1315,DataRegularSeason20242025!$B$3:$B$1315, "&lt;=" &amp; AZ$1, DataRegularSeason20242025!$D$3:$D$1315, $A12)+SUMIFS(DataRegularSeason20242025!$AB$3:$AB$1315,DataRegularSeason20242025!$B$3:$B$1315, "&lt;=" &amp; AZ$1, DataRegularSeason20242025!$E$3:$E$1315, $A12)</f>
        <v>20</v>
      </c>
      <c r="BA12">
        <f>SUMIFS(DataRegularSeason20242025!$AA$3:$AA$1315,DataRegularSeason20242025!$B$3:$B$1315, "&lt;=" &amp; BA$1, DataRegularSeason20242025!$D$3:$D$1315, $A12)+SUMIFS(DataRegularSeason20242025!$AB$3:$AB$1315,DataRegularSeason20242025!$B$3:$B$1315, "&lt;=" &amp; BA$1, DataRegularSeason20242025!$E$3:$E$1315, $A12)</f>
        <v>20</v>
      </c>
      <c r="BB12">
        <f>SUMIFS(DataRegularSeason20242025!$AA$3:$AA$1315,DataRegularSeason20242025!$B$3:$B$1315, "&lt;=" &amp; BB$1, DataRegularSeason20242025!$D$3:$D$1315, $A12)+SUMIFS(DataRegularSeason20242025!$AB$3:$AB$1315,DataRegularSeason20242025!$B$3:$B$1315, "&lt;=" &amp; BB$1, DataRegularSeason20242025!$E$3:$E$1315, $A12)</f>
        <v>20</v>
      </c>
      <c r="BC12">
        <f>SUMIFS(DataRegularSeason20242025!$AA$3:$AA$1315,DataRegularSeason20242025!$B$3:$B$1315, "&lt;=" &amp; BC$1, DataRegularSeason20242025!$D$3:$D$1315, $A12)+SUMIFS(DataRegularSeason20242025!$AB$3:$AB$1315,DataRegularSeason20242025!$B$3:$B$1315, "&lt;=" &amp; BC$1, DataRegularSeason20242025!$E$3:$E$1315, $A12)</f>
        <v>20</v>
      </c>
      <c r="BD12">
        <f>SUMIFS(DataRegularSeason20242025!$AA$3:$AA$1315,DataRegularSeason20242025!$B$3:$B$1315, "&lt;=" &amp; BD$1, DataRegularSeason20242025!$D$3:$D$1315, $A12)+SUMIFS(DataRegularSeason20242025!$AB$3:$AB$1315,DataRegularSeason20242025!$B$3:$B$1315, "&lt;=" &amp; BD$1, DataRegularSeason20242025!$E$3:$E$1315, $A12)</f>
        <v>20</v>
      </c>
      <c r="BE12">
        <f>SUMIFS(DataRegularSeason20242025!$AA$3:$AA$1315,DataRegularSeason20242025!$B$3:$B$1315, "&lt;=" &amp; BE$1, DataRegularSeason20242025!$D$3:$D$1315, $A12)+SUMIFS(DataRegularSeason20242025!$AB$3:$AB$1315,DataRegularSeason20242025!$B$3:$B$1315, "&lt;=" &amp; BE$1, DataRegularSeason20242025!$E$3:$E$1315, $A12)</f>
        <v>20</v>
      </c>
      <c r="BF12">
        <f>SUMIFS(DataRegularSeason20242025!$AA$3:$AA$1315,DataRegularSeason20242025!$B$3:$B$1315, "&lt;=" &amp; BF$1, DataRegularSeason20242025!$D$3:$D$1315, $A12)+SUMIFS(DataRegularSeason20242025!$AB$3:$AB$1315,DataRegularSeason20242025!$B$3:$B$1315, "&lt;=" &amp; BF$1, DataRegularSeason20242025!$E$3:$E$1315, $A12)</f>
        <v>20</v>
      </c>
      <c r="BG12">
        <f>SUMIFS(DataRegularSeason20242025!$AA$3:$AA$1315,DataRegularSeason20242025!$B$3:$B$1315, "&lt;=" &amp; BG$1, DataRegularSeason20242025!$D$3:$D$1315, $A12)+SUMIFS(DataRegularSeason20242025!$AB$3:$AB$1315,DataRegularSeason20242025!$B$3:$B$1315, "&lt;=" &amp; BG$1, DataRegularSeason20242025!$E$3:$E$1315, $A12)</f>
        <v>20</v>
      </c>
      <c r="BH12">
        <f>SUMIFS(DataRegularSeason20242025!$AA$3:$AA$1315,DataRegularSeason20242025!$B$3:$B$1315, "&lt;=" &amp; BH$1, DataRegularSeason20242025!$D$3:$D$1315, $A12)+SUMIFS(DataRegularSeason20242025!$AB$3:$AB$1315,DataRegularSeason20242025!$B$3:$B$1315, "&lt;=" &amp; BH$1, DataRegularSeason20242025!$E$3:$E$1315, $A12)</f>
        <v>20</v>
      </c>
      <c r="BI12">
        <f>SUMIFS(DataRegularSeason20242025!$AA$3:$AA$1315,DataRegularSeason20242025!$B$3:$B$1315, "&lt;=" &amp; BI$1, DataRegularSeason20242025!$D$3:$D$1315, $A12)+SUMIFS(DataRegularSeason20242025!$AB$3:$AB$1315,DataRegularSeason20242025!$B$3:$B$1315, "&lt;=" &amp; BI$1, DataRegularSeason20242025!$E$3:$E$1315, $A12)</f>
        <v>20</v>
      </c>
      <c r="BJ12">
        <f>SUMIFS(DataRegularSeason20242025!$AA$3:$AA$1315,DataRegularSeason20242025!$B$3:$B$1315, "&lt;=" &amp; BJ$1, DataRegularSeason20242025!$D$3:$D$1315, $A12)+SUMIFS(DataRegularSeason20242025!$AB$3:$AB$1315,DataRegularSeason20242025!$B$3:$B$1315, "&lt;=" &amp; BJ$1, DataRegularSeason20242025!$E$3:$E$1315, $A12)</f>
        <v>20</v>
      </c>
      <c r="BK12">
        <f>SUMIFS(DataRegularSeason20242025!$AA$3:$AA$1315,DataRegularSeason20242025!$B$3:$B$1315, "&lt;=" &amp; BK$1, DataRegularSeason20242025!$D$3:$D$1315, $A12)+SUMIFS(DataRegularSeason20242025!$AB$3:$AB$1315,DataRegularSeason20242025!$B$3:$B$1315, "&lt;=" &amp; BK$1, DataRegularSeason20242025!$E$3:$E$1315, $A12)</f>
        <v>20</v>
      </c>
      <c r="BL12">
        <f>SUMIFS(DataRegularSeason20242025!$AA$3:$AA$1315,DataRegularSeason20242025!$B$3:$B$1315, "&lt;=" &amp; BL$1, DataRegularSeason20242025!$D$3:$D$1315, $A12)+SUMIFS(DataRegularSeason20242025!$AB$3:$AB$1315,DataRegularSeason20242025!$B$3:$B$1315, "&lt;=" &amp; BL$1, DataRegularSeason20242025!$E$3:$E$1315, $A12)</f>
        <v>20</v>
      </c>
      <c r="BM12">
        <f>SUMIFS(DataRegularSeason20242025!$AA$3:$AA$1315,DataRegularSeason20242025!$B$3:$B$1315, "&lt;=" &amp; BM$1, DataRegularSeason20242025!$D$3:$D$1315, $A12)+SUMIFS(DataRegularSeason20242025!$AB$3:$AB$1315,DataRegularSeason20242025!$B$3:$B$1315, "&lt;=" &amp; BM$1, DataRegularSeason20242025!$E$3:$E$1315, $A12)</f>
        <v>20</v>
      </c>
      <c r="BN12">
        <f>SUMIFS(DataRegularSeason20242025!$AA$3:$AA$1315,DataRegularSeason20242025!$B$3:$B$1315, "&lt;=" &amp; BN$1, DataRegularSeason20242025!$D$3:$D$1315, $A12)+SUMIFS(DataRegularSeason20242025!$AB$3:$AB$1315,DataRegularSeason20242025!$B$3:$B$1315, "&lt;=" &amp; BN$1, DataRegularSeason20242025!$E$3:$E$1315, $A12)</f>
        <v>20</v>
      </c>
      <c r="BO12">
        <f>SUMIFS(DataRegularSeason20242025!$AA$3:$AA$1315,DataRegularSeason20242025!$B$3:$B$1315, "&lt;=" &amp; BO$1, DataRegularSeason20242025!$D$3:$D$1315, $A12)+SUMIFS(DataRegularSeason20242025!$AB$3:$AB$1315,DataRegularSeason20242025!$B$3:$B$1315, "&lt;=" &amp; BO$1, DataRegularSeason20242025!$E$3:$E$1315, $A12)</f>
        <v>20</v>
      </c>
      <c r="BP12">
        <f>SUMIFS(DataRegularSeason20242025!$AA$3:$AA$1315,DataRegularSeason20242025!$B$3:$B$1315, "&lt;=" &amp; BP$1, DataRegularSeason20242025!$D$3:$D$1315, $A12)+SUMIFS(DataRegularSeason20242025!$AB$3:$AB$1315,DataRegularSeason20242025!$B$3:$B$1315, "&lt;=" &amp; BP$1, DataRegularSeason20242025!$E$3:$E$1315, $A12)</f>
        <v>20</v>
      </c>
      <c r="BQ12">
        <f>SUMIFS(DataRegularSeason20242025!$AA$3:$AA$1315,DataRegularSeason20242025!$B$3:$B$1315, "&lt;=" &amp; BQ$1, DataRegularSeason20242025!$D$3:$D$1315, $A12)+SUMIFS(DataRegularSeason20242025!$AB$3:$AB$1315,DataRegularSeason20242025!$B$3:$B$1315, "&lt;=" &amp; BQ$1, DataRegularSeason20242025!$E$3:$E$1315, $A12)</f>
        <v>20</v>
      </c>
      <c r="BR12">
        <f>SUMIFS(DataRegularSeason20242025!$AA$3:$AA$1315,DataRegularSeason20242025!$B$3:$B$1315, "&lt;=" &amp; BR$1, DataRegularSeason20242025!$D$3:$D$1315, $A12)+SUMIFS(DataRegularSeason20242025!$AB$3:$AB$1315,DataRegularSeason20242025!$B$3:$B$1315, "&lt;=" &amp; BR$1, DataRegularSeason20242025!$E$3:$E$1315, $A12)</f>
        <v>20</v>
      </c>
      <c r="BS12">
        <f>SUMIFS(DataRegularSeason20242025!$AA$3:$AA$1315,DataRegularSeason20242025!$B$3:$B$1315, "&lt;=" &amp; BS$1, DataRegularSeason20242025!$D$3:$D$1315, $A12)+SUMIFS(DataRegularSeason20242025!$AB$3:$AB$1315,DataRegularSeason20242025!$B$3:$B$1315, "&lt;=" &amp; BS$1, DataRegularSeason20242025!$E$3:$E$1315, $A12)</f>
        <v>20</v>
      </c>
      <c r="BT12">
        <f>SUMIFS(DataRegularSeason20242025!$AA$3:$AA$1315,DataRegularSeason20242025!$B$3:$B$1315, "&lt;=" &amp; BT$1, DataRegularSeason20242025!$D$3:$D$1315, $A12)+SUMIFS(DataRegularSeason20242025!$AB$3:$AB$1315,DataRegularSeason20242025!$B$3:$B$1315, "&lt;=" &amp; BT$1, DataRegularSeason20242025!$E$3:$E$1315, $A12)</f>
        <v>20</v>
      </c>
      <c r="BU12">
        <f>SUMIFS(DataRegularSeason20242025!$AA$3:$AA$1315,DataRegularSeason20242025!$B$3:$B$1315, "&lt;=" &amp; BU$1, DataRegularSeason20242025!$D$3:$D$1315, $A12)+SUMIFS(DataRegularSeason20242025!$AB$3:$AB$1315,DataRegularSeason20242025!$B$3:$B$1315, "&lt;=" &amp; BU$1, DataRegularSeason20242025!$E$3:$E$1315, $A12)</f>
        <v>20</v>
      </c>
      <c r="BV12">
        <f>SUMIFS(DataRegularSeason20242025!$AA$3:$AA$1315,DataRegularSeason20242025!$B$3:$B$1315, "&lt;=" &amp; BV$1, DataRegularSeason20242025!$D$3:$D$1315, $A12)+SUMIFS(DataRegularSeason20242025!$AB$3:$AB$1315,DataRegularSeason20242025!$B$3:$B$1315, "&lt;=" &amp; BV$1, DataRegularSeason20242025!$E$3:$E$1315, $A12)</f>
        <v>20</v>
      </c>
      <c r="BW12">
        <f>SUMIFS(DataRegularSeason20242025!$AA$3:$AA$1315,DataRegularSeason20242025!$B$3:$B$1315, "&lt;=" &amp; BW$1, DataRegularSeason20242025!$D$3:$D$1315, $A12)+SUMIFS(DataRegularSeason20242025!$AB$3:$AB$1315,DataRegularSeason20242025!$B$3:$B$1315, "&lt;=" &amp; BW$1, DataRegularSeason20242025!$E$3:$E$1315, $A12)</f>
        <v>20</v>
      </c>
      <c r="BX12">
        <f>SUMIFS(DataRegularSeason20242025!$AA$3:$AA$1315,DataRegularSeason20242025!$B$3:$B$1315, "&lt;=" &amp; BX$1, DataRegularSeason20242025!$D$3:$D$1315, $A12)+SUMIFS(DataRegularSeason20242025!$AB$3:$AB$1315,DataRegularSeason20242025!$B$3:$B$1315, "&lt;=" &amp; BX$1, DataRegularSeason20242025!$E$3:$E$1315, $A12)</f>
        <v>20</v>
      </c>
      <c r="BY12">
        <f>SUMIFS(DataRegularSeason20242025!$AA$3:$AA$1315,DataRegularSeason20242025!$B$3:$B$1315, "&lt;=" &amp; BY$1, DataRegularSeason20242025!$D$3:$D$1315, $A12)+SUMIFS(DataRegularSeason20242025!$AB$3:$AB$1315,DataRegularSeason20242025!$B$3:$B$1315, "&lt;=" &amp; BY$1, DataRegularSeason20242025!$E$3:$E$1315, $A12)</f>
        <v>20</v>
      </c>
      <c r="BZ12">
        <f>SUMIFS(DataRegularSeason20242025!$AA$3:$AA$1315,DataRegularSeason20242025!$B$3:$B$1315, "&lt;=" &amp; BZ$1, DataRegularSeason20242025!$D$3:$D$1315, $A12)+SUMIFS(DataRegularSeason20242025!$AB$3:$AB$1315,DataRegularSeason20242025!$B$3:$B$1315, "&lt;=" &amp; BZ$1, DataRegularSeason20242025!$E$3:$E$1315, $A12)</f>
        <v>20</v>
      </c>
      <c r="CA12">
        <f>SUMIFS(DataRegularSeason20242025!$AA$3:$AA$1315,DataRegularSeason20242025!$B$3:$B$1315, "&lt;=" &amp; CA$1, DataRegularSeason20242025!$D$3:$D$1315, $A12)+SUMIFS(DataRegularSeason20242025!$AB$3:$AB$1315,DataRegularSeason20242025!$B$3:$B$1315, "&lt;=" &amp; CA$1, DataRegularSeason20242025!$E$3:$E$1315, $A12)</f>
        <v>20</v>
      </c>
      <c r="CB12">
        <f>SUMIFS(DataRegularSeason20242025!$AA$3:$AA$1315,DataRegularSeason20242025!$B$3:$B$1315, "&lt;=" &amp; CB$1, DataRegularSeason20242025!$D$3:$D$1315, $A12)+SUMIFS(DataRegularSeason20242025!$AB$3:$AB$1315,DataRegularSeason20242025!$B$3:$B$1315, "&lt;=" &amp; CB$1, DataRegularSeason20242025!$E$3:$E$1315, $A12)</f>
        <v>20</v>
      </c>
      <c r="CC12">
        <f>SUMIFS(DataRegularSeason20242025!$AA$3:$AA$1315,DataRegularSeason20242025!$B$3:$B$1315, "&lt;=" &amp; CC$1, DataRegularSeason20242025!$D$3:$D$1315, $A12)+SUMIFS(DataRegularSeason20242025!$AB$3:$AB$1315,DataRegularSeason20242025!$B$3:$B$1315, "&lt;=" &amp; CC$1, DataRegularSeason20242025!$E$3:$E$1315, $A12)</f>
        <v>20</v>
      </c>
      <c r="CD12">
        <f>SUMIFS(DataRegularSeason20242025!$AA$3:$AA$1315,DataRegularSeason20242025!$B$3:$B$1315, "&lt;=" &amp; CD$1, DataRegularSeason20242025!$D$3:$D$1315, $A12)+SUMIFS(DataRegularSeason20242025!$AB$3:$AB$1315,DataRegularSeason20242025!$B$3:$B$1315, "&lt;=" &amp; CD$1, DataRegularSeason20242025!$E$3:$E$1315, $A12)</f>
        <v>20</v>
      </c>
      <c r="CE12">
        <f>SUMIFS(DataRegularSeason20242025!$AA$3:$AA$1315,DataRegularSeason20242025!$B$3:$B$1315, "&lt;=" &amp; CE$1, DataRegularSeason20242025!$D$3:$D$1315, $A12)+SUMIFS(DataRegularSeason20242025!$AB$3:$AB$1315,DataRegularSeason20242025!$B$3:$B$1315, "&lt;=" &amp; CE$1, DataRegularSeason20242025!$E$3:$E$1315, $A12)</f>
        <v>20</v>
      </c>
      <c r="CF12">
        <f>SUMIFS(DataRegularSeason20242025!$AA$3:$AA$1315,DataRegularSeason20242025!$B$3:$B$1315, "&lt;=" &amp; CF$1, DataRegularSeason20242025!$D$3:$D$1315, $A12)+SUMIFS(DataRegularSeason20242025!$AB$3:$AB$1315,DataRegularSeason20242025!$B$3:$B$1315, "&lt;=" &amp; CF$1, DataRegularSeason20242025!$E$3:$E$1315, $A12)</f>
        <v>20</v>
      </c>
      <c r="CG12">
        <f>SUMIFS(DataRegularSeason20242025!$AA$3:$AA$1315,DataRegularSeason20242025!$B$3:$B$1315, "&lt;=" &amp; CG$1, DataRegularSeason20242025!$D$3:$D$1315, $A12)+SUMIFS(DataRegularSeason20242025!$AB$3:$AB$1315,DataRegularSeason20242025!$B$3:$B$1315, "&lt;=" &amp; CG$1, DataRegularSeason20242025!$E$3:$E$1315, $A12)</f>
        <v>20</v>
      </c>
      <c r="CH12">
        <f>SUMIFS(DataRegularSeason20242025!$AA$3:$AA$1315,DataRegularSeason20242025!$B$3:$B$1315, "&lt;=" &amp; CH$1, DataRegularSeason20242025!$D$3:$D$1315, $A12)+SUMIFS(DataRegularSeason20242025!$AB$3:$AB$1315,DataRegularSeason20242025!$B$3:$B$1315, "&lt;=" &amp; CH$1, DataRegularSeason20242025!$E$3:$E$1315, $A12)</f>
        <v>20</v>
      </c>
      <c r="CI12">
        <f>SUMIFS(DataRegularSeason20242025!$AA$3:$AA$1315,DataRegularSeason20242025!$B$3:$B$1315, "&lt;=" &amp; CI$1, DataRegularSeason20242025!$D$3:$D$1315, $A12)+SUMIFS(DataRegularSeason20242025!$AB$3:$AB$1315,DataRegularSeason20242025!$B$3:$B$1315, "&lt;=" &amp; CI$1, DataRegularSeason20242025!$E$3:$E$1315, $A12)</f>
        <v>20</v>
      </c>
      <c r="CJ12">
        <f>SUMIFS(DataRegularSeason20242025!$AA$3:$AA$1315,DataRegularSeason20242025!$B$3:$B$1315, "&lt;=" &amp; CJ$1, DataRegularSeason20242025!$D$3:$D$1315, $A12)+SUMIFS(DataRegularSeason20242025!$AB$3:$AB$1315,DataRegularSeason20242025!$B$3:$B$1315, "&lt;=" &amp; CJ$1, DataRegularSeason20242025!$E$3:$E$1315, $A12)</f>
        <v>20</v>
      </c>
      <c r="CK12">
        <f>SUMIFS(DataRegularSeason20242025!$AA$3:$AA$1315,DataRegularSeason20242025!$B$3:$B$1315, "&lt;=" &amp; CK$1, DataRegularSeason20242025!$D$3:$D$1315, $A12)+SUMIFS(DataRegularSeason20242025!$AB$3:$AB$1315,DataRegularSeason20242025!$B$3:$B$1315, "&lt;=" &amp; CK$1, DataRegularSeason20242025!$E$3:$E$1315, $A12)</f>
        <v>20</v>
      </c>
      <c r="CL12">
        <f>SUMIFS(DataRegularSeason20242025!$AA$3:$AA$1315,DataRegularSeason20242025!$B$3:$B$1315, "&lt;=" &amp; CL$1, DataRegularSeason20242025!$D$3:$D$1315, $A12)+SUMIFS(DataRegularSeason20242025!$AB$3:$AB$1315,DataRegularSeason20242025!$B$3:$B$1315, "&lt;=" &amp; CL$1, DataRegularSeason20242025!$E$3:$E$1315, $A12)</f>
        <v>20</v>
      </c>
      <c r="CM12">
        <f>SUMIFS(DataRegularSeason20242025!$AA$3:$AA$1315,DataRegularSeason20242025!$B$3:$B$1315, "&lt;=" &amp; CM$1, DataRegularSeason20242025!$D$3:$D$1315, $A12)+SUMIFS(DataRegularSeason20242025!$AB$3:$AB$1315,DataRegularSeason20242025!$B$3:$B$1315, "&lt;=" &amp; CM$1, DataRegularSeason20242025!$E$3:$E$1315, $A12)</f>
        <v>20</v>
      </c>
      <c r="CN12">
        <f>SUMIFS(DataRegularSeason20242025!$AA$3:$AA$1315,DataRegularSeason20242025!$B$3:$B$1315, "&lt;=" &amp; CN$1, DataRegularSeason20242025!$D$3:$D$1315, $A12)+SUMIFS(DataRegularSeason20242025!$AB$3:$AB$1315,DataRegularSeason20242025!$B$3:$B$1315, "&lt;=" &amp; CN$1, DataRegularSeason20242025!$E$3:$E$1315, $A12)</f>
        <v>20</v>
      </c>
      <c r="CO12">
        <f>SUMIFS(DataRegularSeason20242025!$AA$3:$AA$1315,DataRegularSeason20242025!$B$3:$B$1315, "&lt;=" &amp; CO$1, DataRegularSeason20242025!$D$3:$D$1315, $A12)+SUMIFS(DataRegularSeason20242025!$AB$3:$AB$1315,DataRegularSeason20242025!$B$3:$B$1315, "&lt;=" &amp; CO$1, DataRegularSeason20242025!$E$3:$E$1315, $A12)</f>
        <v>20</v>
      </c>
      <c r="CP12">
        <f>SUMIFS(DataRegularSeason20242025!$AA$3:$AA$1315,DataRegularSeason20242025!$B$3:$B$1315, "&lt;=" &amp; CP$1, DataRegularSeason20242025!$D$3:$D$1315, $A12)+SUMIFS(DataRegularSeason20242025!$AB$3:$AB$1315,DataRegularSeason20242025!$B$3:$B$1315, "&lt;=" &amp; CP$1, DataRegularSeason20242025!$E$3:$E$1315, $A12)</f>
        <v>20</v>
      </c>
      <c r="CQ12">
        <f>SUMIFS(DataRegularSeason20242025!$AA$3:$AA$1315,DataRegularSeason20242025!$B$3:$B$1315, "&lt;=" &amp; CQ$1, DataRegularSeason20242025!$D$3:$D$1315, $A12)+SUMIFS(DataRegularSeason20242025!$AB$3:$AB$1315,DataRegularSeason20242025!$B$3:$B$1315, "&lt;=" &amp; CQ$1, DataRegularSeason20242025!$E$3:$E$1315, $A12)</f>
        <v>20</v>
      </c>
      <c r="CR12">
        <f>SUMIFS(DataRegularSeason20242025!$AA$3:$AA$1315,DataRegularSeason20242025!$B$3:$B$1315, "&lt;=" &amp; CR$1, DataRegularSeason20242025!$D$3:$D$1315, $A12)+SUMIFS(DataRegularSeason20242025!$AB$3:$AB$1315,DataRegularSeason20242025!$B$3:$B$1315, "&lt;=" &amp; CR$1, DataRegularSeason20242025!$E$3:$E$1315, $A12)</f>
        <v>20</v>
      </c>
      <c r="CS12">
        <f>SUMIFS(DataRegularSeason20242025!$AA$3:$AA$1315,DataRegularSeason20242025!$B$3:$B$1315, "&lt;=" &amp; CS$1, DataRegularSeason20242025!$D$3:$D$1315, $A12)+SUMIFS(DataRegularSeason20242025!$AB$3:$AB$1315,DataRegularSeason20242025!$B$3:$B$1315, "&lt;=" &amp; CS$1, DataRegularSeason20242025!$E$3:$E$1315, $A12)</f>
        <v>20</v>
      </c>
      <c r="CT12">
        <f>SUMIFS(DataRegularSeason20242025!$AA$3:$AA$1315,DataRegularSeason20242025!$B$3:$B$1315, "&lt;=" &amp; CT$1, DataRegularSeason20242025!$D$3:$D$1315, $A12)+SUMIFS(DataRegularSeason20242025!$AB$3:$AB$1315,DataRegularSeason20242025!$B$3:$B$1315, "&lt;=" &amp; CT$1, DataRegularSeason20242025!$E$3:$E$1315, $A12)</f>
        <v>20</v>
      </c>
      <c r="CU12">
        <f>SUMIFS(DataRegularSeason20242025!$AA$3:$AA$1315,DataRegularSeason20242025!$B$3:$B$1315, "&lt;=" &amp; CU$1, DataRegularSeason20242025!$D$3:$D$1315, $A12)+SUMIFS(DataRegularSeason20242025!$AB$3:$AB$1315,DataRegularSeason20242025!$B$3:$B$1315, "&lt;=" &amp; CU$1, DataRegularSeason20242025!$E$3:$E$1315, $A12)</f>
        <v>20</v>
      </c>
      <c r="CV12">
        <f>SUMIFS(DataRegularSeason20242025!$AA$3:$AA$1315,DataRegularSeason20242025!$B$3:$B$1315, "&lt;=" &amp; CV$1, DataRegularSeason20242025!$D$3:$D$1315, $A12)+SUMIFS(DataRegularSeason20242025!$AB$3:$AB$1315,DataRegularSeason20242025!$B$3:$B$1315, "&lt;=" &amp; CV$1, DataRegularSeason20242025!$E$3:$E$1315, $A12)</f>
        <v>20</v>
      </c>
      <c r="CW12">
        <f>SUMIFS(DataRegularSeason20242025!$AA$3:$AA$1315,DataRegularSeason20242025!$B$3:$B$1315, "&lt;=" &amp; CW$1, DataRegularSeason20242025!$D$3:$D$1315, $A12)+SUMIFS(DataRegularSeason20242025!$AB$3:$AB$1315,DataRegularSeason20242025!$B$3:$B$1315, "&lt;=" &amp; CW$1, DataRegularSeason20242025!$E$3:$E$1315, $A12)</f>
        <v>20</v>
      </c>
      <c r="CX12">
        <f>SUMIFS(DataRegularSeason20242025!$AA$3:$AA$1315,DataRegularSeason20242025!$B$3:$B$1315, "&lt;=" &amp; CX$1, DataRegularSeason20242025!$D$3:$D$1315, $A12)+SUMIFS(DataRegularSeason20242025!$AB$3:$AB$1315,DataRegularSeason20242025!$B$3:$B$1315, "&lt;=" &amp; CX$1, DataRegularSeason20242025!$E$3:$E$1315, $A12)</f>
        <v>20</v>
      </c>
      <c r="CY12">
        <f>SUMIFS(DataRegularSeason20242025!$AA$3:$AA$1315,DataRegularSeason20242025!$B$3:$B$1315, "&lt;=" &amp; CY$1, DataRegularSeason20242025!$D$3:$D$1315, $A12)+SUMIFS(DataRegularSeason20242025!$AB$3:$AB$1315,DataRegularSeason20242025!$B$3:$B$1315, "&lt;=" &amp; CY$1, DataRegularSeason20242025!$E$3:$E$1315, $A12)</f>
        <v>20</v>
      </c>
      <c r="CZ12">
        <f>SUMIFS(DataRegularSeason20242025!$AA$3:$AA$1315,DataRegularSeason20242025!$B$3:$B$1315, "&lt;=" &amp; CZ$1, DataRegularSeason20242025!$D$3:$D$1315, $A12)+SUMIFS(DataRegularSeason20242025!$AB$3:$AB$1315,DataRegularSeason20242025!$B$3:$B$1315, "&lt;=" &amp; CZ$1, DataRegularSeason20242025!$E$3:$E$1315, $A12)</f>
        <v>20</v>
      </c>
      <c r="DA12">
        <f>SUMIFS(DataRegularSeason20242025!$AA$3:$AA$1315,DataRegularSeason20242025!$B$3:$B$1315, "&lt;=" &amp; DA$1, DataRegularSeason20242025!$D$3:$D$1315, $A12)+SUMIFS(DataRegularSeason20242025!$AB$3:$AB$1315,DataRegularSeason20242025!$B$3:$B$1315, "&lt;=" &amp; DA$1, DataRegularSeason20242025!$E$3:$E$1315, $A12)</f>
        <v>20</v>
      </c>
      <c r="DB12">
        <f>SUMIFS(DataRegularSeason20242025!$AA$3:$AA$1315,DataRegularSeason20242025!$B$3:$B$1315, "&lt;=" &amp; DB$1, DataRegularSeason20242025!$D$3:$D$1315, $A12)+SUMIFS(DataRegularSeason20242025!$AB$3:$AB$1315,DataRegularSeason20242025!$B$3:$B$1315, "&lt;=" &amp; DB$1, DataRegularSeason20242025!$E$3:$E$1315, $A12)</f>
        <v>20</v>
      </c>
      <c r="DC12">
        <f>SUMIFS(DataRegularSeason20242025!$AA$3:$AA$1315,DataRegularSeason20242025!$B$3:$B$1315, "&lt;=" &amp; DC$1, DataRegularSeason20242025!$D$3:$D$1315, $A12)+SUMIFS(DataRegularSeason20242025!$AB$3:$AB$1315,DataRegularSeason20242025!$B$3:$B$1315, "&lt;=" &amp; DC$1, DataRegularSeason20242025!$E$3:$E$1315, $A12)</f>
        <v>20</v>
      </c>
      <c r="DD12">
        <f>SUMIFS(DataRegularSeason20242025!$AA$3:$AA$1315,DataRegularSeason20242025!$B$3:$B$1315, "&lt;=" &amp; DD$1, DataRegularSeason20242025!$D$3:$D$1315, $A12)+SUMIFS(DataRegularSeason20242025!$AB$3:$AB$1315,DataRegularSeason20242025!$B$3:$B$1315, "&lt;=" &amp; DD$1, DataRegularSeason20242025!$E$3:$E$1315, $A12)</f>
        <v>20</v>
      </c>
      <c r="DE12">
        <f>SUMIFS(DataRegularSeason20242025!$AA$3:$AA$1315,DataRegularSeason20242025!$B$3:$B$1315, "&lt;=" &amp; DE$1, DataRegularSeason20242025!$D$3:$D$1315, $A12)+SUMIFS(DataRegularSeason20242025!$AB$3:$AB$1315,DataRegularSeason20242025!$B$3:$B$1315, "&lt;=" &amp; DE$1, DataRegularSeason20242025!$E$3:$E$1315, $A12)</f>
        <v>20</v>
      </c>
      <c r="DF12">
        <f>SUMIFS(DataRegularSeason20242025!$AA$3:$AA$1315,DataRegularSeason20242025!$B$3:$B$1315, "&lt;=" &amp; DF$1, DataRegularSeason20242025!$D$3:$D$1315, $A12)+SUMIFS(DataRegularSeason20242025!$AB$3:$AB$1315,DataRegularSeason20242025!$B$3:$B$1315, "&lt;=" &amp; DF$1, DataRegularSeason20242025!$E$3:$E$1315, $A12)</f>
        <v>20</v>
      </c>
      <c r="DG12">
        <f>SUMIFS(DataRegularSeason20242025!$AA$3:$AA$1315,DataRegularSeason20242025!$B$3:$B$1315, "&lt;=" &amp; DG$1, DataRegularSeason20242025!$D$3:$D$1315, $A12)+SUMIFS(DataRegularSeason20242025!$AB$3:$AB$1315,DataRegularSeason20242025!$B$3:$B$1315, "&lt;=" &amp; DG$1, DataRegularSeason20242025!$E$3:$E$1315, $A12)</f>
        <v>20</v>
      </c>
      <c r="DH12">
        <f>SUMIFS(DataRegularSeason20242025!$AA$3:$AA$1315,DataRegularSeason20242025!$B$3:$B$1315, "&lt;=" &amp; DH$1, DataRegularSeason20242025!$D$3:$D$1315, $A12)+SUMIFS(DataRegularSeason20242025!$AB$3:$AB$1315,DataRegularSeason20242025!$B$3:$B$1315, "&lt;=" &amp; DH$1, DataRegularSeason20242025!$E$3:$E$1315, $A12)</f>
        <v>20</v>
      </c>
      <c r="DI12">
        <f>SUMIFS(DataRegularSeason20242025!$AA$3:$AA$1315,DataRegularSeason20242025!$B$3:$B$1315, "&lt;=" &amp; DI$1, DataRegularSeason20242025!$D$3:$D$1315, $A12)+SUMIFS(DataRegularSeason20242025!$AB$3:$AB$1315,DataRegularSeason20242025!$B$3:$B$1315, "&lt;=" &amp; DI$1, DataRegularSeason20242025!$E$3:$E$1315, $A12)</f>
        <v>20</v>
      </c>
      <c r="DJ12">
        <f>SUMIFS(DataRegularSeason20242025!$AA$3:$AA$1315,DataRegularSeason20242025!$B$3:$B$1315, "&lt;=" &amp; DJ$1, DataRegularSeason20242025!$D$3:$D$1315, $A12)+SUMIFS(DataRegularSeason20242025!$AB$3:$AB$1315,DataRegularSeason20242025!$B$3:$B$1315, "&lt;=" &amp; DJ$1, DataRegularSeason20242025!$E$3:$E$1315, $A12)</f>
        <v>20</v>
      </c>
      <c r="DK12">
        <f>SUMIFS(DataRegularSeason20242025!$AA$3:$AA$1315,DataRegularSeason20242025!$B$3:$B$1315, "&lt;=" &amp; DK$1, DataRegularSeason20242025!$D$3:$D$1315, $A12)+SUMIFS(DataRegularSeason20242025!$AB$3:$AB$1315,DataRegularSeason20242025!$B$3:$B$1315, "&lt;=" &amp; DK$1, DataRegularSeason20242025!$E$3:$E$1315, $A12)</f>
        <v>20</v>
      </c>
      <c r="DL12">
        <f>SUMIFS(DataRegularSeason20242025!$AA$3:$AA$1315,DataRegularSeason20242025!$B$3:$B$1315, "&lt;=" &amp; DL$1, DataRegularSeason20242025!$D$3:$D$1315, $A12)+SUMIFS(DataRegularSeason20242025!$AB$3:$AB$1315,DataRegularSeason20242025!$B$3:$B$1315, "&lt;=" &amp; DL$1, DataRegularSeason20242025!$E$3:$E$1315, $A12)</f>
        <v>20</v>
      </c>
      <c r="DM12">
        <f>SUMIFS(DataRegularSeason20242025!$AA$3:$AA$1315,DataRegularSeason20242025!$B$3:$B$1315, "&lt;=" &amp; DM$1, DataRegularSeason20242025!$D$3:$D$1315, $A12)+SUMIFS(DataRegularSeason20242025!$AB$3:$AB$1315,DataRegularSeason20242025!$B$3:$B$1315, "&lt;=" &amp; DM$1, DataRegularSeason20242025!$E$3:$E$1315, $A12)</f>
        <v>20</v>
      </c>
      <c r="DN12">
        <f>SUMIFS(DataRegularSeason20242025!$AA$3:$AA$1315,DataRegularSeason20242025!$B$3:$B$1315, "&lt;=" &amp; DN$1, DataRegularSeason20242025!$D$3:$D$1315, $A12)+SUMIFS(DataRegularSeason20242025!$AB$3:$AB$1315,DataRegularSeason20242025!$B$3:$B$1315, "&lt;=" &amp; DN$1, DataRegularSeason20242025!$E$3:$E$1315, $A12)</f>
        <v>20</v>
      </c>
      <c r="DO12">
        <f>SUMIFS(DataRegularSeason20242025!$AA$3:$AA$1315,DataRegularSeason20242025!$B$3:$B$1315, "&lt;=" &amp; DO$1, DataRegularSeason20242025!$D$3:$D$1315, $A12)+SUMIFS(DataRegularSeason20242025!$AB$3:$AB$1315,DataRegularSeason20242025!$B$3:$B$1315, "&lt;=" &amp; DO$1, DataRegularSeason20242025!$E$3:$E$1315, $A12)</f>
        <v>20</v>
      </c>
      <c r="DP12">
        <f>SUMIFS(DataRegularSeason20242025!$AA$3:$AA$1315,DataRegularSeason20242025!$B$3:$B$1315, "&lt;=" &amp; DP$1, DataRegularSeason20242025!$D$3:$D$1315, $A12)+SUMIFS(DataRegularSeason20242025!$AB$3:$AB$1315,DataRegularSeason20242025!$B$3:$B$1315, "&lt;=" &amp; DP$1, DataRegularSeason20242025!$E$3:$E$1315, $A12)</f>
        <v>20</v>
      </c>
      <c r="DQ12">
        <f>SUMIFS(DataRegularSeason20242025!$AA$3:$AA$1315,DataRegularSeason20242025!$B$3:$B$1315, "&lt;=" &amp; DQ$1, DataRegularSeason20242025!$D$3:$D$1315, $A12)+SUMIFS(DataRegularSeason20242025!$AB$3:$AB$1315,DataRegularSeason20242025!$B$3:$B$1315, "&lt;=" &amp; DQ$1, DataRegularSeason20242025!$E$3:$E$1315, $A12)</f>
        <v>20</v>
      </c>
      <c r="DR12">
        <f>SUMIFS(DataRegularSeason20242025!$AA$3:$AA$1315,DataRegularSeason20242025!$B$3:$B$1315, "&lt;=" &amp; DR$1, DataRegularSeason20242025!$D$3:$D$1315, $A12)+SUMIFS(DataRegularSeason20242025!$AB$3:$AB$1315,DataRegularSeason20242025!$B$3:$B$1315, "&lt;=" &amp; DR$1, DataRegularSeason20242025!$E$3:$E$1315, $A12)</f>
        <v>20</v>
      </c>
      <c r="DS12">
        <f>SUMIFS(DataRegularSeason20242025!$AA$3:$AA$1315,DataRegularSeason20242025!$B$3:$B$1315, "&lt;=" &amp; DS$1, DataRegularSeason20242025!$D$3:$D$1315, $A12)+SUMIFS(DataRegularSeason20242025!$AB$3:$AB$1315,DataRegularSeason20242025!$B$3:$B$1315, "&lt;=" &amp; DS$1, DataRegularSeason20242025!$E$3:$E$1315, $A12)</f>
        <v>20</v>
      </c>
      <c r="DT12">
        <f>SUMIFS(DataRegularSeason20242025!$AA$3:$AA$1315,DataRegularSeason20242025!$B$3:$B$1315, "&lt;=" &amp; DT$1, DataRegularSeason20242025!$D$3:$D$1315, $A12)+SUMIFS(DataRegularSeason20242025!$AB$3:$AB$1315,DataRegularSeason20242025!$B$3:$B$1315, "&lt;=" &amp; DT$1, DataRegularSeason20242025!$E$3:$E$1315, $A12)</f>
        <v>20</v>
      </c>
      <c r="DU12">
        <f>SUMIFS(DataRegularSeason20242025!$AA$3:$AA$1315,DataRegularSeason20242025!$B$3:$B$1315, "&lt;=" &amp; DU$1, DataRegularSeason20242025!$D$3:$D$1315, $A12)+SUMIFS(DataRegularSeason20242025!$AB$3:$AB$1315,DataRegularSeason20242025!$B$3:$B$1315, "&lt;=" &amp; DU$1, DataRegularSeason20242025!$E$3:$E$1315, $A12)</f>
        <v>20</v>
      </c>
      <c r="DV12">
        <f>SUMIFS(DataRegularSeason20242025!$AA$3:$AA$1315,DataRegularSeason20242025!$B$3:$B$1315, "&lt;=" &amp; DV$1, DataRegularSeason20242025!$D$3:$D$1315, $A12)+SUMIFS(DataRegularSeason20242025!$AB$3:$AB$1315,DataRegularSeason20242025!$B$3:$B$1315, "&lt;=" &amp; DV$1, DataRegularSeason20242025!$E$3:$E$1315, $A12)</f>
        <v>20</v>
      </c>
      <c r="DW12">
        <f>SUMIFS(DataRegularSeason20242025!$AA$3:$AA$1315,DataRegularSeason20242025!$B$3:$B$1315, "&lt;=" &amp; DW$1, DataRegularSeason20242025!$D$3:$D$1315, $A12)+SUMIFS(DataRegularSeason20242025!$AB$3:$AB$1315,DataRegularSeason20242025!$B$3:$B$1315, "&lt;=" &amp; DW$1, DataRegularSeason20242025!$E$3:$E$1315, $A12)</f>
        <v>20</v>
      </c>
      <c r="DX12">
        <f>SUMIFS(DataRegularSeason20242025!$AA$3:$AA$1315,DataRegularSeason20242025!$B$3:$B$1315, "&lt;=" &amp; DX$1, DataRegularSeason20242025!$D$3:$D$1315, $A12)+SUMIFS(DataRegularSeason20242025!$AB$3:$AB$1315,DataRegularSeason20242025!$B$3:$B$1315, "&lt;=" &amp; DX$1, DataRegularSeason20242025!$E$3:$E$1315, $A12)</f>
        <v>20</v>
      </c>
      <c r="DY12">
        <f>SUMIFS(DataRegularSeason20242025!$AA$3:$AA$1315,DataRegularSeason20242025!$B$3:$B$1315, "&lt;=" &amp; DY$1, DataRegularSeason20242025!$D$3:$D$1315, $A12)+SUMIFS(DataRegularSeason20242025!$AB$3:$AB$1315,DataRegularSeason20242025!$B$3:$B$1315, "&lt;=" &amp; DY$1, DataRegularSeason20242025!$E$3:$E$1315, $A12)</f>
        <v>20</v>
      </c>
      <c r="DZ12">
        <f>SUMIFS(DataRegularSeason20242025!$AA$3:$AA$1315,DataRegularSeason20242025!$B$3:$B$1315, "&lt;=" &amp; DZ$1, DataRegularSeason20242025!$D$3:$D$1315, $A12)+SUMIFS(DataRegularSeason20242025!$AB$3:$AB$1315,DataRegularSeason20242025!$B$3:$B$1315, "&lt;=" &amp; DZ$1, DataRegularSeason20242025!$E$3:$E$1315, $A12)</f>
        <v>20</v>
      </c>
      <c r="EA12">
        <f>SUMIFS(DataRegularSeason20242025!$AA$3:$AA$1315,DataRegularSeason20242025!$B$3:$B$1315, "&lt;=" &amp; EA$1, DataRegularSeason20242025!$D$3:$D$1315, $A12)+SUMIFS(DataRegularSeason20242025!$AB$3:$AB$1315,DataRegularSeason20242025!$B$3:$B$1315, "&lt;=" &amp; EA$1, DataRegularSeason20242025!$E$3:$E$1315, $A12)</f>
        <v>20</v>
      </c>
      <c r="EB12">
        <f>SUMIFS(DataRegularSeason20242025!$AA$3:$AA$1315,DataRegularSeason20242025!$B$3:$B$1315, "&lt;=" &amp; EB$1, DataRegularSeason20242025!$D$3:$D$1315, $A12)+SUMIFS(DataRegularSeason20242025!$AB$3:$AB$1315,DataRegularSeason20242025!$B$3:$B$1315, "&lt;=" &amp; EB$1, DataRegularSeason20242025!$E$3:$E$1315, $A12)</f>
        <v>20</v>
      </c>
      <c r="EC12">
        <f>SUMIFS(DataRegularSeason20242025!$AA$3:$AA$1315,DataRegularSeason20242025!$B$3:$B$1315, "&lt;=" &amp; EC$1, DataRegularSeason20242025!$D$3:$D$1315, $A12)+SUMIFS(DataRegularSeason20242025!$AB$3:$AB$1315,DataRegularSeason20242025!$B$3:$B$1315, "&lt;=" &amp; EC$1, DataRegularSeason20242025!$E$3:$E$1315, $A12)</f>
        <v>20</v>
      </c>
      <c r="ED12">
        <f>SUMIFS(DataRegularSeason20242025!$AA$3:$AA$1315,DataRegularSeason20242025!$B$3:$B$1315, "&lt;=" &amp; ED$1, DataRegularSeason20242025!$D$3:$D$1315, $A12)+SUMIFS(DataRegularSeason20242025!$AB$3:$AB$1315,DataRegularSeason20242025!$B$3:$B$1315, "&lt;=" &amp; ED$1, DataRegularSeason20242025!$E$3:$E$1315, $A12)</f>
        <v>20</v>
      </c>
      <c r="EE12">
        <f>SUMIFS(DataRegularSeason20242025!$AA$3:$AA$1315,DataRegularSeason20242025!$B$3:$B$1315, "&lt;=" &amp; EE$1, DataRegularSeason20242025!$D$3:$D$1315, $A12)+SUMIFS(DataRegularSeason20242025!$AB$3:$AB$1315,DataRegularSeason20242025!$B$3:$B$1315, "&lt;=" &amp; EE$1, DataRegularSeason20242025!$E$3:$E$1315, $A12)</f>
        <v>20</v>
      </c>
      <c r="EF12">
        <f>SUMIFS(DataRegularSeason20242025!$AA$3:$AA$1315,DataRegularSeason20242025!$B$3:$B$1315, "&lt;=" &amp; EF$1, DataRegularSeason20242025!$D$3:$D$1315, $A12)+SUMIFS(DataRegularSeason20242025!$AB$3:$AB$1315,DataRegularSeason20242025!$B$3:$B$1315, "&lt;=" &amp; EF$1, DataRegularSeason20242025!$E$3:$E$1315, $A12)</f>
        <v>20</v>
      </c>
      <c r="EG12">
        <f>SUMIFS(DataRegularSeason20242025!$AA$3:$AA$1315,DataRegularSeason20242025!$B$3:$B$1315, "&lt;=" &amp; EG$1, DataRegularSeason20242025!$D$3:$D$1315, $A12)+SUMIFS(DataRegularSeason20242025!$AB$3:$AB$1315,DataRegularSeason20242025!$B$3:$B$1315, "&lt;=" &amp; EG$1, DataRegularSeason20242025!$E$3:$E$1315, $A12)</f>
        <v>20</v>
      </c>
      <c r="EH12">
        <f>SUMIFS(DataRegularSeason20242025!$AA$3:$AA$1315,DataRegularSeason20242025!$B$3:$B$1315, "&lt;=" &amp; EH$1, DataRegularSeason20242025!$D$3:$D$1315, $A12)+SUMIFS(DataRegularSeason20242025!$AB$3:$AB$1315,DataRegularSeason20242025!$B$3:$B$1315, "&lt;=" &amp; EH$1, DataRegularSeason20242025!$E$3:$E$1315, $A12)</f>
        <v>20</v>
      </c>
      <c r="EI12">
        <f>SUMIFS(DataRegularSeason20242025!$AA$3:$AA$1315,DataRegularSeason20242025!$B$3:$B$1315, "&lt;=" &amp; EI$1, DataRegularSeason20242025!$D$3:$D$1315, $A12)+SUMIFS(DataRegularSeason20242025!$AB$3:$AB$1315,DataRegularSeason20242025!$B$3:$B$1315, "&lt;=" &amp; EI$1, DataRegularSeason20242025!$E$3:$E$1315, $A12)</f>
        <v>20</v>
      </c>
      <c r="EJ12">
        <f>SUMIFS(DataRegularSeason20242025!$AA$3:$AA$1315,DataRegularSeason20242025!$B$3:$B$1315, "&lt;=" &amp; EJ$1, DataRegularSeason20242025!$D$3:$D$1315, $A12)+SUMIFS(DataRegularSeason20242025!$AB$3:$AB$1315,DataRegularSeason20242025!$B$3:$B$1315, "&lt;=" &amp; EJ$1, DataRegularSeason20242025!$E$3:$E$1315, $A12)</f>
        <v>20</v>
      </c>
      <c r="EK12">
        <f>SUMIFS(DataRegularSeason20242025!$AA$3:$AA$1315,DataRegularSeason20242025!$B$3:$B$1315, "&lt;=" &amp; EK$1, DataRegularSeason20242025!$D$3:$D$1315, $A12)+SUMIFS(DataRegularSeason20242025!$AB$3:$AB$1315,DataRegularSeason20242025!$B$3:$B$1315, "&lt;=" &amp; EK$1, DataRegularSeason20242025!$E$3:$E$1315, $A12)</f>
        <v>20</v>
      </c>
      <c r="EL12">
        <f>SUMIFS(DataRegularSeason20242025!$AA$3:$AA$1315,DataRegularSeason20242025!$B$3:$B$1315, "&lt;=" &amp; EL$1, DataRegularSeason20242025!$D$3:$D$1315, $A12)+SUMIFS(DataRegularSeason20242025!$AB$3:$AB$1315,DataRegularSeason20242025!$B$3:$B$1315, "&lt;=" &amp; EL$1, DataRegularSeason20242025!$E$3:$E$1315, $A12)</f>
        <v>20</v>
      </c>
      <c r="EM12">
        <f>SUMIFS(DataRegularSeason20242025!$AA$3:$AA$1315,DataRegularSeason20242025!$B$3:$B$1315, "&lt;=" &amp; EM$1, DataRegularSeason20242025!$D$3:$D$1315, $A12)+SUMIFS(DataRegularSeason20242025!$AB$3:$AB$1315,DataRegularSeason20242025!$B$3:$B$1315, "&lt;=" &amp; EM$1, DataRegularSeason20242025!$E$3:$E$1315, $A12)</f>
        <v>20</v>
      </c>
      <c r="EN12">
        <f>SUMIFS(DataRegularSeason20242025!$AA$3:$AA$1315,DataRegularSeason20242025!$B$3:$B$1315, "&lt;=" &amp; EN$1, DataRegularSeason20242025!$D$3:$D$1315, $A12)+SUMIFS(DataRegularSeason20242025!$AB$3:$AB$1315,DataRegularSeason20242025!$B$3:$B$1315, "&lt;=" &amp; EN$1, DataRegularSeason20242025!$E$3:$E$1315, $A12)</f>
        <v>20</v>
      </c>
      <c r="EO12">
        <f>SUMIFS(DataRegularSeason20242025!$AA$3:$AA$1315,DataRegularSeason20242025!$B$3:$B$1315, "&lt;=" &amp; EO$1, DataRegularSeason20242025!$D$3:$D$1315, $A12)+SUMIFS(DataRegularSeason20242025!$AB$3:$AB$1315,DataRegularSeason20242025!$B$3:$B$1315, "&lt;=" &amp; EO$1, DataRegularSeason20242025!$E$3:$E$1315, $A12)</f>
        <v>20</v>
      </c>
      <c r="EP12">
        <f>SUMIFS(DataRegularSeason20242025!$AA$3:$AA$1315,DataRegularSeason20242025!$B$3:$B$1315, "&lt;=" &amp; EP$1, DataRegularSeason20242025!$D$3:$D$1315, $A12)+SUMIFS(DataRegularSeason20242025!$AB$3:$AB$1315,DataRegularSeason20242025!$B$3:$B$1315, "&lt;=" &amp; EP$1, DataRegularSeason20242025!$E$3:$E$1315, $A12)</f>
        <v>20</v>
      </c>
      <c r="EQ12">
        <f>SUMIFS(DataRegularSeason20242025!$AA$3:$AA$1315,DataRegularSeason20242025!$B$3:$B$1315, "&lt;=" &amp; EQ$1, DataRegularSeason20242025!$D$3:$D$1315, $A12)+SUMIFS(DataRegularSeason20242025!$AB$3:$AB$1315,DataRegularSeason20242025!$B$3:$B$1315, "&lt;=" &amp; EQ$1, DataRegularSeason20242025!$E$3:$E$1315, $A12)</f>
        <v>20</v>
      </c>
      <c r="ER12">
        <f>SUMIFS(DataRegularSeason20242025!$AA$3:$AA$1315,DataRegularSeason20242025!$B$3:$B$1315, "&lt;=" &amp; ER$1, DataRegularSeason20242025!$D$3:$D$1315, $A12)+SUMIFS(DataRegularSeason20242025!$AB$3:$AB$1315,DataRegularSeason20242025!$B$3:$B$1315, "&lt;=" &amp; ER$1, DataRegularSeason20242025!$E$3:$E$1315, $A12)</f>
        <v>20</v>
      </c>
      <c r="ES12">
        <f>SUMIFS(DataRegularSeason20242025!$AA$3:$AA$1315,DataRegularSeason20242025!$B$3:$B$1315, "&lt;=" &amp; ES$1, DataRegularSeason20242025!$D$3:$D$1315, $A12)+SUMIFS(DataRegularSeason20242025!$AB$3:$AB$1315,DataRegularSeason20242025!$B$3:$B$1315, "&lt;=" &amp; ES$1, DataRegularSeason20242025!$E$3:$E$1315, $A12)</f>
        <v>20</v>
      </c>
      <c r="ET12">
        <f>SUMIFS(DataRegularSeason20242025!$AA$3:$AA$1315,DataRegularSeason20242025!$B$3:$B$1315, "&lt;=" &amp; ET$1, DataRegularSeason20242025!$D$3:$D$1315, $A12)+SUMIFS(DataRegularSeason20242025!$AB$3:$AB$1315,DataRegularSeason20242025!$B$3:$B$1315, "&lt;=" &amp; ET$1, DataRegularSeason20242025!$E$3:$E$1315, $A12)</f>
        <v>20</v>
      </c>
      <c r="EU12">
        <f>SUMIFS(DataRegularSeason20242025!$AA$3:$AA$1315,DataRegularSeason20242025!$B$3:$B$1315, "&lt;=" &amp; EU$1, DataRegularSeason20242025!$D$3:$D$1315, $A12)+SUMIFS(DataRegularSeason20242025!$AB$3:$AB$1315,DataRegularSeason20242025!$B$3:$B$1315, "&lt;=" &amp; EU$1, DataRegularSeason20242025!$E$3:$E$1315, $A12)</f>
        <v>20</v>
      </c>
      <c r="EV12">
        <f>SUMIFS(DataRegularSeason20242025!$AA$3:$AA$1315,DataRegularSeason20242025!$B$3:$B$1315, "&lt;=" &amp; EV$1, DataRegularSeason20242025!$D$3:$D$1315, $A12)+SUMIFS(DataRegularSeason20242025!$AB$3:$AB$1315,DataRegularSeason20242025!$B$3:$B$1315, "&lt;=" &amp; EV$1, DataRegularSeason20242025!$E$3:$E$1315, $A12)</f>
        <v>20</v>
      </c>
      <c r="EW12">
        <f>SUMIFS(DataRegularSeason20242025!$AA$3:$AA$1315,DataRegularSeason20242025!$B$3:$B$1315, "&lt;=" &amp; EW$1, DataRegularSeason20242025!$D$3:$D$1315, $A12)+SUMIFS(DataRegularSeason20242025!$AB$3:$AB$1315,DataRegularSeason20242025!$B$3:$B$1315, "&lt;=" &amp; EW$1, DataRegularSeason20242025!$E$3:$E$1315, $A12)</f>
        <v>20</v>
      </c>
      <c r="EX12">
        <f>SUMIFS(DataRegularSeason20242025!$AA$3:$AA$1315,DataRegularSeason20242025!$B$3:$B$1315, "&lt;=" &amp; EX$1, DataRegularSeason20242025!$D$3:$D$1315, $A12)+SUMIFS(DataRegularSeason20242025!$AB$3:$AB$1315,DataRegularSeason20242025!$B$3:$B$1315, "&lt;=" &amp; EX$1, DataRegularSeason20242025!$E$3:$E$1315, $A12)</f>
        <v>20</v>
      </c>
      <c r="EY12">
        <f>SUMIFS(DataRegularSeason20242025!$AA$3:$AA$1315,DataRegularSeason20242025!$B$3:$B$1315, "&lt;=" &amp; EY$1, DataRegularSeason20242025!$D$3:$D$1315, $A12)+SUMIFS(DataRegularSeason20242025!$AB$3:$AB$1315,DataRegularSeason20242025!$B$3:$B$1315, "&lt;=" &amp; EY$1, DataRegularSeason20242025!$E$3:$E$1315, $A12)</f>
        <v>20</v>
      </c>
      <c r="EZ12">
        <f>SUMIFS(DataRegularSeason20242025!$AA$3:$AA$1315,DataRegularSeason20242025!$B$3:$B$1315, "&lt;=" &amp; EZ$1, DataRegularSeason20242025!$D$3:$D$1315, $A12)+SUMIFS(DataRegularSeason20242025!$AB$3:$AB$1315,DataRegularSeason20242025!$B$3:$B$1315, "&lt;=" &amp; EZ$1, DataRegularSeason20242025!$E$3:$E$1315, $A12)</f>
        <v>20</v>
      </c>
      <c r="FA12">
        <f>SUMIFS(DataRegularSeason20242025!$AA$3:$AA$1315,DataRegularSeason20242025!$B$3:$B$1315, "&lt;=" &amp; FA$1, DataRegularSeason20242025!$D$3:$D$1315, $A12)+SUMIFS(DataRegularSeason20242025!$AB$3:$AB$1315,DataRegularSeason20242025!$B$3:$B$1315, "&lt;=" &amp; FA$1, DataRegularSeason20242025!$E$3:$E$1315, $A12)</f>
        <v>20</v>
      </c>
      <c r="FB12">
        <f>SUMIFS(DataRegularSeason20242025!$AA$3:$AA$1315,DataRegularSeason20242025!$B$3:$B$1315, "&lt;=" &amp; FB$1, DataRegularSeason20242025!$D$3:$D$1315, $A12)+SUMIFS(DataRegularSeason20242025!$AB$3:$AB$1315,DataRegularSeason20242025!$B$3:$B$1315, "&lt;=" &amp; FB$1, DataRegularSeason20242025!$E$3:$E$1315, $A12)</f>
        <v>20</v>
      </c>
      <c r="FC12">
        <f>SUMIFS(DataRegularSeason20242025!$AA$3:$AA$1315,DataRegularSeason20242025!$B$3:$B$1315, "&lt;=" &amp; FC$1, DataRegularSeason20242025!$D$3:$D$1315, $A12)+SUMIFS(DataRegularSeason20242025!$AB$3:$AB$1315,DataRegularSeason20242025!$B$3:$B$1315, "&lt;=" &amp; FC$1, DataRegularSeason20242025!$E$3:$E$1315, $A12)</f>
        <v>20</v>
      </c>
      <c r="FD12">
        <f>SUMIFS(DataRegularSeason20242025!$AA$3:$AA$1315,DataRegularSeason20242025!$B$3:$B$1315, "&lt;=" &amp; FD$1, DataRegularSeason20242025!$D$3:$D$1315, $A12)+SUMIFS(DataRegularSeason20242025!$AB$3:$AB$1315,DataRegularSeason20242025!$B$3:$B$1315, "&lt;=" &amp; FD$1, DataRegularSeason20242025!$E$3:$E$1315, $A12)</f>
        <v>20</v>
      </c>
      <c r="FE12">
        <f>SUMIFS(DataRegularSeason20242025!$AA$3:$AA$1315,DataRegularSeason20242025!$B$3:$B$1315, "&lt;=" &amp; FE$1, DataRegularSeason20242025!$D$3:$D$1315, $A12)+SUMIFS(DataRegularSeason20242025!$AB$3:$AB$1315,DataRegularSeason20242025!$B$3:$B$1315, "&lt;=" &amp; FE$1, DataRegularSeason20242025!$E$3:$E$1315, $A12)</f>
        <v>20</v>
      </c>
      <c r="FF12">
        <f>SUMIFS(DataRegularSeason20242025!$AA$3:$AA$1315,DataRegularSeason20242025!$B$3:$B$1315, "&lt;=" &amp; FF$1, DataRegularSeason20242025!$D$3:$D$1315, $A12)+SUMIFS(DataRegularSeason20242025!$AB$3:$AB$1315,DataRegularSeason20242025!$B$3:$B$1315, "&lt;=" &amp; FF$1, DataRegularSeason20242025!$E$3:$E$1315, $A12)</f>
        <v>20</v>
      </c>
      <c r="FG12">
        <f>SUMIFS(DataRegularSeason20242025!$AA$3:$AA$1315,DataRegularSeason20242025!$B$3:$B$1315, "&lt;=" &amp; FG$1, DataRegularSeason20242025!$D$3:$D$1315, $A12)+SUMIFS(DataRegularSeason20242025!$AB$3:$AB$1315,DataRegularSeason20242025!$B$3:$B$1315, "&lt;=" &amp; FG$1, DataRegularSeason20242025!$E$3:$E$1315, $A12)</f>
        <v>20</v>
      </c>
      <c r="FH12">
        <f>SUMIFS(DataRegularSeason20242025!$AA$3:$AA$1315,DataRegularSeason20242025!$B$3:$B$1315, "&lt;=" &amp; FH$1, DataRegularSeason20242025!$D$3:$D$1315, $A12)+SUMIFS(DataRegularSeason20242025!$AB$3:$AB$1315,DataRegularSeason20242025!$B$3:$B$1315, "&lt;=" &amp; FH$1, DataRegularSeason20242025!$E$3:$E$1315, $A12)</f>
        <v>20</v>
      </c>
      <c r="FI12">
        <f>SUMIFS(DataRegularSeason20242025!$AA$3:$AA$1315,DataRegularSeason20242025!$B$3:$B$1315, "&lt;=" &amp; FI$1, DataRegularSeason20242025!$D$3:$D$1315, $A12)+SUMIFS(DataRegularSeason20242025!$AB$3:$AB$1315,DataRegularSeason20242025!$B$3:$B$1315, "&lt;=" &amp; FI$1, DataRegularSeason20242025!$E$3:$E$1315, $A12)</f>
        <v>20</v>
      </c>
      <c r="FJ12">
        <f>SUMIFS(DataRegularSeason20242025!$AA$3:$AA$1315,DataRegularSeason20242025!$B$3:$B$1315, "&lt;=" &amp; FJ$1, DataRegularSeason20242025!$D$3:$D$1315, $A12)+SUMIFS(DataRegularSeason20242025!$AB$3:$AB$1315,DataRegularSeason20242025!$B$3:$B$1315, "&lt;=" &amp; FJ$1, DataRegularSeason20242025!$E$3:$E$1315, $A12)</f>
        <v>20</v>
      </c>
      <c r="FK12">
        <f>SUMIFS(DataRegularSeason20242025!$AA$3:$AA$1315,DataRegularSeason20242025!$B$3:$B$1315, "&lt;=" &amp; FK$1, DataRegularSeason20242025!$D$3:$D$1315, $A12)+SUMIFS(DataRegularSeason20242025!$AB$3:$AB$1315,DataRegularSeason20242025!$B$3:$B$1315, "&lt;=" &amp; FK$1, DataRegularSeason20242025!$E$3:$E$1315, $A12)</f>
        <v>20</v>
      </c>
      <c r="FL12">
        <f>SUMIFS(DataRegularSeason20242025!$AA$3:$AA$1315,DataRegularSeason20242025!$B$3:$B$1315, "&lt;=" &amp; FL$1, DataRegularSeason20242025!$D$3:$D$1315, $A12)+SUMIFS(DataRegularSeason20242025!$AB$3:$AB$1315,DataRegularSeason20242025!$B$3:$B$1315, "&lt;=" &amp; FL$1, DataRegularSeason20242025!$E$3:$E$1315, $A12)</f>
        <v>20</v>
      </c>
      <c r="FM12">
        <f>SUMIFS(DataRegularSeason20242025!$AA$3:$AA$1315,DataRegularSeason20242025!$B$3:$B$1315, "&lt;=" &amp; FM$1, DataRegularSeason20242025!$D$3:$D$1315, $A12)+SUMIFS(DataRegularSeason20242025!$AB$3:$AB$1315,DataRegularSeason20242025!$B$3:$B$1315, "&lt;=" &amp; FM$1, DataRegularSeason20242025!$E$3:$E$1315, $A12)</f>
        <v>20</v>
      </c>
      <c r="FN12">
        <f>SUMIFS(DataRegularSeason20242025!$AA$3:$AA$1315,DataRegularSeason20242025!$B$3:$B$1315, "&lt;=" &amp; FN$1, DataRegularSeason20242025!$D$3:$D$1315, $A12)+SUMIFS(DataRegularSeason20242025!$AB$3:$AB$1315,DataRegularSeason20242025!$B$3:$B$1315, "&lt;=" &amp; FN$1, DataRegularSeason20242025!$E$3:$E$1315, $A12)</f>
        <v>20</v>
      </c>
      <c r="FO12">
        <f>SUMIFS(DataRegularSeason20242025!$AA$3:$AA$1315,DataRegularSeason20242025!$B$3:$B$1315, "&lt;=" &amp; FO$1, DataRegularSeason20242025!$D$3:$D$1315, $A12)+SUMIFS(DataRegularSeason20242025!$AB$3:$AB$1315,DataRegularSeason20242025!$B$3:$B$1315, "&lt;=" &amp; FO$1, DataRegularSeason20242025!$E$3:$E$1315, $A12)</f>
        <v>20</v>
      </c>
      <c r="FP12">
        <f>SUMIFS(DataRegularSeason20242025!$AA$3:$AA$1315,DataRegularSeason20242025!$B$3:$B$1315, "&lt;=" &amp; FP$1, DataRegularSeason20242025!$D$3:$D$1315, $A12)+SUMIFS(DataRegularSeason20242025!$AB$3:$AB$1315,DataRegularSeason20242025!$B$3:$B$1315, "&lt;=" &amp; FP$1, DataRegularSeason20242025!$E$3:$E$1315, $A12)</f>
        <v>20</v>
      </c>
      <c r="FQ12">
        <f>SUMIFS(DataRegularSeason20242025!$AA$3:$AA$1315,DataRegularSeason20242025!$B$3:$B$1315, "&lt;=" &amp; FQ$1, DataRegularSeason20242025!$D$3:$D$1315, $A12)+SUMIFS(DataRegularSeason20242025!$AB$3:$AB$1315,DataRegularSeason20242025!$B$3:$B$1315, "&lt;=" &amp; FQ$1, DataRegularSeason20242025!$E$3:$E$1315, $A12)</f>
        <v>20</v>
      </c>
      <c r="FR12">
        <f>SUMIFS(DataRegularSeason20242025!$AA$3:$AA$1315,DataRegularSeason20242025!$B$3:$B$1315, "&lt;=" &amp; FR$1, DataRegularSeason20242025!$D$3:$D$1315, $A12)+SUMIFS(DataRegularSeason20242025!$AB$3:$AB$1315,DataRegularSeason20242025!$B$3:$B$1315, "&lt;=" &amp; FR$1, DataRegularSeason20242025!$E$3:$E$1315, $A12)</f>
        <v>20</v>
      </c>
      <c r="FS12">
        <f>SUMIFS(DataRegularSeason20242025!$AA$3:$AA$1315,DataRegularSeason20242025!$B$3:$B$1315, "&lt;=" &amp; FS$1, DataRegularSeason20242025!$D$3:$D$1315, $A12)+SUMIFS(DataRegularSeason20242025!$AB$3:$AB$1315,DataRegularSeason20242025!$B$3:$B$1315, "&lt;=" &amp; FS$1, DataRegularSeason20242025!$E$3:$E$1315, $A12)</f>
        <v>20</v>
      </c>
      <c r="FT12">
        <f>SUMIFS(DataRegularSeason20242025!$AA$3:$AA$1315,DataRegularSeason20242025!$B$3:$B$1315, "&lt;=" &amp; FT$1, DataRegularSeason20242025!$D$3:$D$1315, $A12)+SUMIFS(DataRegularSeason20242025!$AB$3:$AB$1315,DataRegularSeason20242025!$B$3:$B$1315, "&lt;=" &amp; FT$1, DataRegularSeason20242025!$E$3:$E$1315, $A12)</f>
        <v>20</v>
      </c>
      <c r="FU12">
        <f>SUMIFS(DataRegularSeason20242025!$AA$3:$AA$1315,DataRegularSeason20242025!$B$3:$B$1315, "&lt;=" &amp; FU$1, DataRegularSeason20242025!$D$3:$D$1315, $A12)+SUMIFS(DataRegularSeason20242025!$AB$3:$AB$1315,DataRegularSeason20242025!$B$3:$B$1315, "&lt;=" &amp; FU$1, DataRegularSeason20242025!$E$3:$E$1315, $A12)</f>
        <v>20</v>
      </c>
      <c r="FV12">
        <f>SUMIFS(DataRegularSeason20242025!$AA$3:$AA$1315,DataRegularSeason20242025!$B$3:$B$1315, "&lt;=" &amp; FV$1, DataRegularSeason20242025!$D$3:$D$1315, $A12)+SUMIFS(DataRegularSeason20242025!$AB$3:$AB$1315,DataRegularSeason20242025!$B$3:$B$1315, "&lt;=" &amp; FV$1, DataRegularSeason20242025!$E$3:$E$1315, $A12)</f>
        <v>20</v>
      </c>
      <c r="FW12">
        <f>SUMIFS(DataRegularSeason20242025!$AA$3:$AA$1315,DataRegularSeason20242025!$B$3:$B$1315, "&lt;=" &amp; FW$1, DataRegularSeason20242025!$D$3:$D$1315, $A12)+SUMIFS(DataRegularSeason20242025!$AB$3:$AB$1315,DataRegularSeason20242025!$B$3:$B$1315, "&lt;=" &amp; FW$1, DataRegularSeason20242025!$E$3:$E$1315, $A12)</f>
        <v>20</v>
      </c>
      <c r="FX12">
        <f>SUMIFS(DataRegularSeason20242025!$AA$3:$AA$1315,DataRegularSeason20242025!$B$3:$B$1315, "&lt;=" &amp; FX$1, DataRegularSeason20242025!$D$3:$D$1315, $A12)+SUMIFS(DataRegularSeason20242025!$AB$3:$AB$1315,DataRegularSeason20242025!$B$3:$B$1315, "&lt;=" &amp; FX$1, DataRegularSeason20242025!$E$3:$E$1315, $A12)</f>
        <v>20</v>
      </c>
      <c r="FY12">
        <f>SUMIFS(DataRegularSeason20242025!$AA$3:$AA$1315,DataRegularSeason20242025!$B$3:$B$1315, "&lt;=" &amp; FY$1, DataRegularSeason20242025!$D$3:$D$1315, $A12)+SUMIFS(DataRegularSeason20242025!$AB$3:$AB$1315,DataRegularSeason20242025!$B$3:$B$1315, "&lt;=" &amp; FY$1, DataRegularSeason20242025!$E$3:$E$1315, $A12)</f>
        <v>20</v>
      </c>
      <c r="FZ12">
        <f>SUMIFS(DataRegularSeason20242025!$AA$3:$AA$1315,DataRegularSeason20242025!$B$3:$B$1315, "&lt;=" &amp; FZ$1, DataRegularSeason20242025!$D$3:$D$1315, $A12)+SUMIFS(DataRegularSeason20242025!$AB$3:$AB$1315,DataRegularSeason20242025!$B$3:$B$1315, "&lt;=" &amp; FZ$1, DataRegularSeason20242025!$E$3:$E$1315, $A12)</f>
        <v>20</v>
      </c>
      <c r="GA12">
        <f>SUMIFS(DataRegularSeason20242025!$AA$3:$AA$1315,DataRegularSeason20242025!$B$3:$B$1315, "&lt;=" &amp; GA$1, DataRegularSeason20242025!$D$3:$D$1315, $A12)+SUMIFS(DataRegularSeason20242025!$AB$3:$AB$1315,DataRegularSeason20242025!$B$3:$B$1315, "&lt;=" &amp; GA$1, DataRegularSeason20242025!$E$3:$E$1315, $A12)</f>
        <v>20</v>
      </c>
      <c r="GB12">
        <f>SUMIFS(DataRegularSeason20242025!$AA$3:$AA$1315,DataRegularSeason20242025!$B$3:$B$1315, "&lt;=" &amp; GB$1, DataRegularSeason20242025!$D$3:$D$1315, $A12)+SUMIFS(DataRegularSeason20242025!$AB$3:$AB$1315,DataRegularSeason20242025!$B$3:$B$1315, "&lt;=" &amp; GB$1, DataRegularSeason20242025!$E$3:$E$1315, $A12)</f>
        <v>20</v>
      </c>
      <c r="GC12">
        <f>SUMIFS(DataRegularSeason20242025!$AA$3:$AA$1315,DataRegularSeason20242025!$B$3:$B$1315, "&lt;=" &amp; GC$1, DataRegularSeason20242025!$D$3:$D$1315, $A12)+SUMIFS(DataRegularSeason20242025!$AB$3:$AB$1315,DataRegularSeason20242025!$B$3:$B$1315, "&lt;=" &amp; GC$1, DataRegularSeason20242025!$E$3:$E$1315, $A12)</f>
        <v>20</v>
      </c>
      <c r="GD12">
        <f>SUMIFS(DataRegularSeason20242025!$AA$3:$AA$1315,DataRegularSeason20242025!$B$3:$B$1315, "&lt;=" &amp; GD$1, DataRegularSeason20242025!$D$3:$D$1315, $A12)+SUMIFS(DataRegularSeason20242025!$AB$3:$AB$1315,DataRegularSeason20242025!$B$3:$B$1315, "&lt;=" &amp; GD$1, DataRegularSeason20242025!$E$3:$E$1315, $A12)</f>
        <v>20</v>
      </c>
      <c r="GE12">
        <f>SUMIFS(DataRegularSeason20242025!$AA$3:$AA$1315,DataRegularSeason20242025!$B$3:$B$1315, "&lt;=" &amp; GE$1, DataRegularSeason20242025!$D$3:$D$1315, $A12)+SUMIFS(DataRegularSeason20242025!$AB$3:$AB$1315,DataRegularSeason20242025!$B$3:$B$1315, "&lt;=" &amp; GE$1, DataRegularSeason20242025!$E$3:$E$1315, $A12)</f>
        <v>20</v>
      </c>
      <c r="GF12">
        <f>SUMIFS(DataRegularSeason20242025!$AA$3:$AA$1315,DataRegularSeason20242025!$B$3:$B$1315, "&lt;=" &amp; GF$1, DataRegularSeason20242025!$D$3:$D$1315, $A12)+SUMIFS(DataRegularSeason20242025!$AB$3:$AB$1315,DataRegularSeason20242025!$B$3:$B$1315, "&lt;=" &amp; GF$1, DataRegularSeason20242025!$E$3:$E$1315, $A12)</f>
        <v>20</v>
      </c>
      <c r="GG12">
        <f>SUMIFS(DataRegularSeason20242025!$AA$3:$AA$1315,DataRegularSeason20242025!$B$3:$B$1315, "&lt;=" &amp; GG$1, DataRegularSeason20242025!$D$3:$D$1315, $A12)+SUMIFS(DataRegularSeason20242025!$AB$3:$AB$1315,DataRegularSeason20242025!$B$3:$B$1315, "&lt;=" &amp; GG$1, DataRegularSeason20242025!$E$3:$E$1315, $A12)</f>
        <v>20</v>
      </c>
      <c r="GH12">
        <f>SUMIFS(DataRegularSeason20242025!$AA$3:$AA$1315,DataRegularSeason20242025!$B$3:$B$1315, "&lt;=" &amp; GH$1, DataRegularSeason20242025!$D$3:$D$1315, $A12)+SUMIFS(DataRegularSeason20242025!$AB$3:$AB$1315,DataRegularSeason20242025!$B$3:$B$1315, "&lt;=" &amp; GH$1, DataRegularSeason20242025!$E$3:$E$1315, $A12)</f>
        <v>20</v>
      </c>
      <c r="GI12">
        <f>SUMIFS(DataRegularSeason20242025!$AA$3:$AA$1315,DataRegularSeason20242025!$B$3:$B$1315, "&lt;=" &amp; GI$1, DataRegularSeason20242025!$D$3:$D$1315, $A12)+SUMIFS(DataRegularSeason20242025!$AB$3:$AB$1315,DataRegularSeason20242025!$B$3:$B$1315, "&lt;=" &amp; GI$1, DataRegularSeason20242025!$E$3:$E$1315, $A12)</f>
        <v>20</v>
      </c>
      <c r="GJ12">
        <f>SUMIFS(DataRegularSeason20242025!$AA$3:$AA$1315,DataRegularSeason20242025!$B$3:$B$1315, "&lt;=" &amp; GJ$1, DataRegularSeason20242025!$D$3:$D$1315, $A12)+SUMIFS(DataRegularSeason20242025!$AB$3:$AB$1315,DataRegularSeason20242025!$B$3:$B$1315, "&lt;=" &amp; GJ$1, DataRegularSeason20242025!$E$3:$E$1315, $A12)</f>
        <v>20</v>
      </c>
      <c r="GK12">
        <f>SUMIFS(DataRegularSeason20242025!$AA$3:$AA$1315,DataRegularSeason20242025!$B$3:$B$1315, "&lt;=" &amp; GK$1, DataRegularSeason20242025!$D$3:$D$1315, $A12)+SUMIFS(DataRegularSeason20242025!$AB$3:$AB$1315,DataRegularSeason20242025!$B$3:$B$1315, "&lt;=" &amp; GK$1, DataRegularSeason20242025!$E$3:$E$1315, $A12)</f>
        <v>20</v>
      </c>
      <c r="GL12">
        <f>SUMIFS(DataRegularSeason20242025!$AA$3:$AA$1315,DataRegularSeason20242025!$B$3:$B$1315, "&lt;=" &amp; GL$1, DataRegularSeason20242025!$D$3:$D$1315, $A12)+SUMIFS(DataRegularSeason20242025!$AB$3:$AB$1315,DataRegularSeason20242025!$B$3:$B$1315, "&lt;=" &amp; GL$1, DataRegularSeason20242025!$E$3:$E$1315, $A12)</f>
        <v>20</v>
      </c>
      <c r="GM12">
        <f>SUMIFS(DataRegularSeason20242025!$AA$3:$AA$1315,DataRegularSeason20242025!$B$3:$B$1315, "&lt;=" &amp; GM$1, DataRegularSeason20242025!$D$3:$D$1315, $A12)+SUMIFS(DataRegularSeason20242025!$AB$3:$AB$1315,DataRegularSeason20242025!$B$3:$B$1315, "&lt;=" &amp; GM$1, DataRegularSeason20242025!$E$3:$E$1315, $A12)</f>
        <v>20</v>
      </c>
      <c r="GN12">
        <f>SUMIFS(DataRegularSeason20242025!$AA$3:$AA$1315,DataRegularSeason20242025!$B$3:$B$1315, "&lt;=" &amp; GN$1, DataRegularSeason20242025!$D$3:$D$1315, $A12)+SUMIFS(DataRegularSeason20242025!$AB$3:$AB$1315,DataRegularSeason20242025!$B$3:$B$1315, "&lt;=" &amp; GN$1, DataRegularSeason20242025!$E$3:$E$1315, $A12)</f>
        <v>20</v>
      </c>
      <c r="GO12">
        <f>SUMIFS(DataRegularSeason20242025!$AA$3:$AA$1315,DataRegularSeason20242025!$B$3:$B$1315, "&lt;=" &amp; GO$1, DataRegularSeason20242025!$D$3:$D$1315, $A12)+SUMIFS(DataRegularSeason20242025!$AB$3:$AB$1315,DataRegularSeason20242025!$B$3:$B$1315, "&lt;=" &amp; GO$1, DataRegularSeason20242025!$E$3:$E$1315, $A12)</f>
        <v>20</v>
      </c>
      <c r="GP12">
        <f>SUMIFS(DataRegularSeason20242025!$AA$3:$AA$1315,DataRegularSeason20242025!$B$3:$B$1315, "&lt;=" &amp; GP$1, DataRegularSeason20242025!$D$3:$D$1315, $A12)+SUMIFS(DataRegularSeason20242025!$AB$3:$AB$1315,DataRegularSeason20242025!$B$3:$B$1315, "&lt;=" &amp; GP$1, DataRegularSeason20242025!$E$3:$E$1315, $A12)</f>
        <v>20</v>
      </c>
      <c r="GQ12">
        <f>SUMIFS(DataRegularSeason20242025!$AA$3:$AA$1315,DataRegularSeason20242025!$B$3:$B$1315, "&lt;=" &amp; GQ$1, DataRegularSeason20242025!$D$3:$D$1315, $A12)+SUMIFS(DataRegularSeason20242025!$AB$3:$AB$1315,DataRegularSeason20242025!$B$3:$B$1315, "&lt;=" &amp; GQ$1, DataRegularSeason20242025!$E$3:$E$1315, $A12)</f>
        <v>20</v>
      </c>
      <c r="GR12">
        <f>SUMIFS(DataRegularSeason20242025!$AA$3:$AA$1315,DataRegularSeason20242025!$B$3:$B$1315, "&lt;=" &amp; GR$1, DataRegularSeason20242025!$D$3:$D$1315, $A12)+SUMIFS(DataRegularSeason20242025!$AB$3:$AB$1315,DataRegularSeason20242025!$B$3:$B$1315, "&lt;=" &amp; GR$1, DataRegularSeason20242025!$E$3:$E$1315, $A12)</f>
        <v>20</v>
      </c>
      <c r="GS12">
        <f>SUMIFS(DataRegularSeason20242025!$AA$3:$AA$1315,DataRegularSeason20242025!$B$3:$B$1315, "&lt;=" &amp; GS$1, DataRegularSeason20242025!$D$3:$D$1315, $A12)+SUMIFS(DataRegularSeason20242025!$AB$3:$AB$1315,DataRegularSeason20242025!$B$3:$B$1315, "&lt;=" &amp; GS$1, DataRegularSeason20242025!$E$3:$E$1315, $A12)</f>
        <v>20</v>
      </c>
      <c r="GT12">
        <f>SUMIFS(DataRegularSeason20242025!$AA$3:$AA$1315,DataRegularSeason20242025!$B$3:$B$1315, "&lt;=" &amp; GT$1, DataRegularSeason20242025!$D$3:$D$1315, $A12)+SUMIFS(DataRegularSeason20242025!$AB$3:$AB$1315,DataRegularSeason20242025!$B$3:$B$1315, "&lt;=" &amp; GT$1, DataRegularSeason20242025!$E$3:$E$1315, $A12)</f>
        <v>20</v>
      </c>
      <c r="GU12">
        <f>SUMIFS(DataRegularSeason20242025!$AA$3:$AA$1315,DataRegularSeason20242025!$B$3:$B$1315, "&lt;=" &amp; GU$1, DataRegularSeason20242025!$D$3:$D$1315, $A12)+SUMIFS(DataRegularSeason20242025!$AB$3:$AB$1315,DataRegularSeason20242025!$B$3:$B$1315, "&lt;=" &amp; GU$1, DataRegularSeason20242025!$E$3:$E$1315, $A12)</f>
        <v>20</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15</v>
      </c>
      <c r="AS14">
        <f>SUMIFS(DataRegularSeason20242025!$AA$3:$AA$1315,DataRegularSeason20242025!$B$3:$B$1315, "&lt;=" &amp; AS$1, DataRegularSeason20242025!$D$3:$D$1315, $A14)+SUMIFS(DataRegularSeason20242025!$AB$3:$AB$1315,DataRegularSeason20242025!$B$3:$B$1315, "&lt;=" &amp; AS$1, DataRegularSeason20242025!$E$3:$E$1315, $A14)</f>
        <v>15</v>
      </c>
      <c r="AT14">
        <f>SUMIFS(DataRegularSeason20242025!$AA$3:$AA$1315,DataRegularSeason20242025!$B$3:$B$1315, "&lt;=" &amp; AT$1, DataRegularSeason20242025!$D$3:$D$1315, $A14)+SUMIFS(DataRegularSeason20242025!$AB$3:$AB$1315,DataRegularSeason20242025!$B$3:$B$1315, "&lt;=" &amp; AT$1, DataRegularSeason20242025!$E$3:$E$1315, $A14)</f>
        <v>15</v>
      </c>
      <c r="AU14">
        <f>SUMIFS(DataRegularSeason20242025!$AA$3:$AA$1315,DataRegularSeason20242025!$B$3:$B$1315, "&lt;=" &amp; AU$1, DataRegularSeason20242025!$D$3:$D$1315, $A14)+SUMIFS(DataRegularSeason20242025!$AB$3:$AB$1315,DataRegularSeason20242025!$B$3:$B$1315, "&lt;=" &amp; AU$1, DataRegularSeason20242025!$E$3:$E$1315, $A14)</f>
        <v>15</v>
      </c>
      <c r="AV14">
        <f>SUMIFS(DataRegularSeason20242025!$AA$3:$AA$1315,DataRegularSeason20242025!$B$3:$B$1315, "&lt;=" &amp; AV$1, DataRegularSeason20242025!$D$3:$D$1315, $A14)+SUMIFS(DataRegularSeason20242025!$AB$3:$AB$1315,DataRegularSeason20242025!$B$3:$B$1315, "&lt;=" &amp; AV$1, DataRegularSeason20242025!$E$3:$E$1315, $A14)</f>
        <v>15</v>
      </c>
      <c r="AW14">
        <f>SUMIFS(DataRegularSeason20242025!$AA$3:$AA$1315,DataRegularSeason20242025!$B$3:$B$1315, "&lt;=" &amp; AW$1, DataRegularSeason20242025!$D$3:$D$1315, $A14)+SUMIFS(DataRegularSeason20242025!$AB$3:$AB$1315,DataRegularSeason20242025!$B$3:$B$1315, "&lt;=" &amp; AW$1, DataRegularSeason20242025!$E$3:$E$1315, $A14)</f>
        <v>15</v>
      </c>
      <c r="AX14">
        <f>SUMIFS(DataRegularSeason20242025!$AA$3:$AA$1315,DataRegularSeason20242025!$B$3:$B$1315, "&lt;=" &amp; AX$1, DataRegularSeason20242025!$D$3:$D$1315, $A14)+SUMIFS(DataRegularSeason20242025!$AB$3:$AB$1315,DataRegularSeason20242025!$B$3:$B$1315, "&lt;=" &amp; AX$1, DataRegularSeason20242025!$E$3:$E$1315, $A14)</f>
        <v>15</v>
      </c>
      <c r="AY14">
        <f>SUMIFS(DataRegularSeason20242025!$AA$3:$AA$1315,DataRegularSeason20242025!$B$3:$B$1315, "&lt;=" &amp; AY$1, DataRegularSeason20242025!$D$3:$D$1315, $A14)+SUMIFS(DataRegularSeason20242025!$AB$3:$AB$1315,DataRegularSeason20242025!$B$3:$B$1315, "&lt;=" &amp; AY$1, DataRegularSeason20242025!$E$3:$E$1315, $A14)</f>
        <v>15</v>
      </c>
      <c r="AZ14">
        <f>SUMIFS(DataRegularSeason20242025!$AA$3:$AA$1315,DataRegularSeason20242025!$B$3:$B$1315, "&lt;=" &amp; AZ$1, DataRegularSeason20242025!$D$3:$D$1315, $A14)+SUMIFS(DataRegularSeason20242025!$AB$3:$AB$1315,DataRegularSeason20242025!$B$3:$B$1315, "&lt;=" &amp; AZ$1, DataRegularSeason20242025!$E$3:$E$1315, $A14)</f>
        <v>15</v>
      </c>
      <c r="BA14">
        <f>SUMIFS(DataRegularSeason20242025!$AA$3:$AA$1315,DataRegularSeason20242025!$B$3:$B$1315, "&lt;=" &amp; BA$1, DataRegularSeason20242025!$D$3:$D$1315, $A14)+SUMIFS(DataRegularSeason20242025!$AB$3:$AB$1315,DataRegularSeason20242025!$B$3:$B$1315, "&lt;=" &amp; BA$1, DataRegularSeason20242025!$E$3:$E$1315, $A14)</f>
        <v>15</v>
      </c>
      <c r="BB14">
        <f>SUMIFS(DataRegularSeason20242025!$AA$3:$AA$1315,DataRegularSeason20242025!$B$3:$B$1315, "&lt;=" &amp; BB$1, DataRegularSeason20242025!$D$3:$D$1315, $A14)+SUMIFS(DataRegularSeason20242025!$AB$3:$AB$1315,DataRegularSeason20242025!$B$3:$B$1315, "&lt;=" &amp; BB$1, DataRegularSeason20242025!$E$3:$E$1315, $A14)</f>
        <v>15</v>
      </c>
      <c r="BC14">
        <f>SUMIFS(DataRegularSeason20242025!$AA$3:$AA$1315,DataRegularSeason20242025!$B$3:$B$1315, "&lt;=" &amp; BC$1, DataRegularSeason20242025!$D$3:$D$1315, $A14)+SUMIFS(DataRegularSeason20242025!$AB$3:$AB$1315,DataRegularSeason20242025!$B$3:$B$1315, "&lt;=" &amp; BC$1, DataRegularSeason20242025!$E$3:$E$1315, $A14)</f>
        <v>15</v>
      </c>
      <c r="BD14">
        <f>SUMIFS(DataRegularSeason20242025!$AA$3:$AA$1315,DataRegularSeason20242025!$B$3:$B$1315, "&lt;=" &amp; BD$1, DataRegularSeason20242025!$D$3:$D$1315, $A14)+SUMIFS(DataRegularSeason20242025!$AB$3:$AB$1315,DataRegularSeason20242025!$B$3:$B$1315, "&lt;=" &amp; BD$1, DataRegularSeason20242025!$E$3:$E$1315, $A14)</f>
        <v>15</v>
      </c>
      <c r="BE14">
        <f>SUMIFS(DataRegularSeason20242025!$AA$3:$AA$1315,DataRegularSeason20242025!$B$3:$B$1315, "&lt;=" &amp; BE$1, DataRegularSeason20242025!$D$3:$D$1315, $A14)+SUMIFS(DataRegularSeason20242025!$AB$3:$AB$1315,DataRegularSeason20242025!$B$3:$B$1315, "&lt;=" &amp; BE$1, DataRegularSeason20242025!$E$3:$E$1315, $A14)</f>
        <v>15</v>
      </c>
      <c r="BF14">
        <f>SUMIFS(DataRegularSeason20242025!$AA$3:$AA$1315,DataRegularSeason20242025!$B$3:$B$1315, "&lt;=" &amp; BF$1, DataRegularSeason20242025!$D$3:$D$1315, $A14)+SUMIFS(DataRegularSeason20242025!$AB$3:$AB$1315,DataRegularSeason20242025!$B$3:$B$1315, "&lt;=" &amp; BF$1, DataRegularSeason20242025!$E$3:$E$1315, $A14)</f>
        <v>15</v>
      </c>
      <c r="BG14">
        <f>SUMIFS(DataRegularSeason20242025!$AA$3:$AA$1315,DataRegularSeason20242025!$B$3:$B$1315, "&lt;=" &amp; BG$1, DataRegularSeason20242025!$D$3:$D$1315, $A14)+SUMIFS(DataRegularSeason20242025!$AB$3:$AB$1315,DataRegularSeason20242025!$B$3:$B$1315, "&lt;=" &amp; BG$1, DataRegularSeason20242025!$E$3:$E$1315, $A14)</f>
        <v>15</v>
      </c>
      <c r="BH14">
        <f>SUMIFS(DataRegularSeason20242025!$AA$3:$AA$1315,DataRegularSeason20242025!$B$3:$B$1315, "&lt;=" &amp; BH$1, DataRegularSeason20242025!$D$3:$D$1315, $A14)+SUMIFS(DataRegularSeason20242025!$AB$3:$AB$1315,DataRegularSeason20242025!$B$3:$B$1315, "&lt;=" &amp; BH$1, DataRegularSeason20242025!$E$3:$E$1315, $A14)</f>
        <v>15</v>
      </c>
      <c r="BI14">
        <f>SUMIFS(DataRegularSeason20242025!$AA$3:$AA$1315,DataRegularSeason20242025!$B$3:$B$1315, "&lt;=" &amp; BI$1, DataRegularSeason20242025!$D$3:$D$1315, $A14)+SUMIFS(DataRegularSeason20242025!$AB$3:$AB$1315,DataRegularSeason20242025!$B$3:$B$1315, "&lt;=" &amp; BI$1, DataRegularSeason20242025!$E$3:$E$1315, $A14)</f>
        <v>15</v>
      </c>
      <c r="BJ14">
        <f>SUMIFS(DataRegularSeason20242025!$AA$3:$AA$1315,DataRegularSeason20242025!$B$3:$B$1315, "&lt;=" &amp; BJ$1, DataRegularSeason20242025!$D$3:$D$1315, $A14)+SUMIFS(DataRegularSeason20242025!$AB$3:$AB$1315,DataRegularSeason20242025!$B$3:$B$1315, "&lt;=" &amp; BJ$1, DataRegularSeason20242025!$E$3:$E$1315, $A14)</f>
        <v>15</v>
      </c>
      <c r="BK14">
        <f>SUMIFS(DataRegularSeason20242025!$AA$3:$AA$1315,DataRegularSeason20242025!$B$3:$B$1315, "&lt;=" &amp; BK$1, DataRegularSeason20242025!$D$3:$D$1315, $A14)+SUMIFS(DataRegularSeason20242025!$AB$3:$AB$1315,DataRegularSeason20242025!$B$3:$B$1315, "&lt;=" &amp; BK$1, DataRegularSeason20242025!$E$3:$E$1315, $A14)</f>
        <v>15</v>
      </c>
      <c r="BL14">
        <f>SUMIFS(DataRegularSeason20242025!$AA$3:$AA$1315,DataRegularSeason20242025!$B$3:$B$1315, "&lt;=" &amp; BL$1, DataRegularSeason20242025!$D$3:$D$1315, $A14)+SUMIFS(DataRegularSeason20242025!$AB$3:$AB$1315,DataRegularSeason20242025!$B$3:$B$1315, "&lt;=" &amp; BL$1, DataRegularSeason20242025!$E$3:$E$1315, $A14)</f>
        <v>15</v>
      </c>
      <c r="BM14">
        <f>SUMIFS(DataRegularSeason20242025!$AA$3:$AA$1315,DataRegularSeason20242025!$B$3:$B$1315, "&lt;=" &amp; BM$1, DataRegularSeason20242025!$D$3:$D$1315, $A14)+SUMIFS(DataRegularSeason20242025!$AB$3:$AB$1315,DataRegularSeason20242025!$B$3:$B$1315, "&lt;=" &amp; BM$1, DataRegularSeason20242025!$E$3:$E$1315, $A14)</f>
        <v>15</v>
      </c>
      <c r="BN14">
        <f>SUMIFS(DataRegularSeason20242025!$AA$3:$AA$1315,DataRegularSeason20242025!$B$3:$B$1315, "&lt;=" &amp; BN$1, DataRegularSeason20242025!$D$3:$D$1315, $A14)+SUMIFS(DataRegularSeason20242025!$AB$3:$AB$1315,DataRegularSeason20242025!$B$3:$B$1315, "&lt;=" &amp; BN$1, DataRegularSeason20242025!$E$3:$E$1315, $A14)</f>
        <v>15</v>
      </c>
      <c r="BO14">
        <f>SUMIFS(DataRegularSeason20242025!$AA$3:$AA$1315,DataRegularSeason20242025!$B$3:$B$1315, "&lt;=" &amp; BO$1, DataRegularSeason20242025!$D$3:$D$1315, $A14)+SUMIFS(DataRegularSeason20242025!$AB$3:$AB$1315,DataRegularSeason20242025!$B$3:$B$1315, "&lt;=" &amp; BO$1, DataRegularSeason20242025!$E$3:$E$1315, $A14)</f>
        <v>15</v>
      </c>
      <c r="BP14">
        <f>SUMIFS(DataRegularSeason20242025!$AA$3:$AA$1315,DataRegularSeason20242025!$B$3:$B$1315, "&lt;=" &amp; BP$1, DataRegularSeason20242025!$D$3:$D$1315, $A14)+SUMIFS(DataRegularSeason20242025!$AB$3:$AB$1315,DataRegularSeason20242025!$B$3:$B$1315, "&lt;=" &amp; BP$1, DataRegularSeason20242025!$E$3:$E$1315, $A14)</f>
        <v>15</v>
      </c>
      <c r="BQ14">
        <f>SUMIFS(DataRegularSeason20242025!$AA$3:$AA$1315,DataRegularSeason20242025!$B$3:$B$1315, "&lt;=" &amp; BQ$1, DataRegularSeason20242025!$D$3:$D$1315, $A14)+SUMIFS(DataRegularSeason20242025!$AB$3:$AB$1315,DataRegularSeason20242025!$B$3:$B$1315, "&lt;=" &amp; BQ$1, DataRegularSeason20242025!$E$3:$E$1315, $A14)</f>
        <v>15</v>
      </c>
      <c r="BR14">
        <f>SUMIFS(DataRegularSeason20242025!$AA$3:$AA$1315,DataRegularSeason20242025!$B$3:$B$1315, "&lt;=" &amp; BR$1, DataRegularSeason20242025!$D$3:$D$1315, $A14)+SUMIFS(DataRegularSeason20242025!$AB$3:$AB$1315,DataRegularSeason20242025!$B$3:$B$1315, "&lt;=" &amp; BR$1, DataRegularSeason20242025!$E$3:$E$1315, $A14)</f>
        <v>15</v>
      </c>
      <c r="BS14">
        <f>SUMIFS(DataRegularSeason20242025!$AA$3:$AA$1315,DataRegularSeason20242025!$B$3:$B$1315, "&lt;=" &amp; BS$1, DataRegularSeason20242025!$D$3:$D$1315, $A14)+SUMIFS(DataRegularSeason20242025!$AB$3:$AB$1315,DataRegularSeason20242025!$B$3:$B$1315, "&lt;=" &amp; BS$1, DataRegularSeason20242025!$E$3:$E$1315, $A14)</f>
        <v>15</v>
      </c>
      <c r="BT14">
        <f>SUMIFS(DataRegularSeason20242025!$AA$3:$AA$1315,DataRegularSeason20242025!$B$3:$B$1315, "&lt;=" &amp; BT$1, DataRegularSeason20242025!$D$3:$D$1315, $A14)+SUMIFS(DataRegularSeason20242025!$AB$3:$AB$1315,DataRegularSeason20242025!$B$3:$B$1315, "&lt;=" &amp; BT$1, DataRegularSeason20242025!$E$3:$E$1315, $A14)</f>
        <v>15</v>
      </c>
      <c r="BU14">
        <f>SUMIFS(DataRegularSeason20242025!$AA$3:$AA$1315,DataRegularSeason20242025!$B$3:$B$1315, "&lt;=" &amp; BU$1, DataRegularSeason20242025!$D$3:$D$1315, $A14)+SUMIFS(DataRegularSeason20242025!$AB$3:$AB$1315,DataRegularSeason20242025!$B$3:$B$1315, "&lt;=" &amp; BU$1, DataRegularSeason20242025!$E$3:$E$1315, $A14)</f>
        <v>15</v>
      </c>
      <c r="BV14">
        <f>SUMIFS(DataRegularSeason20242025!$AA$3:$AA$1315,DataRegularSeason20242025!$B$3:$B$1315, "&lt;=" &amp; BV$1, DataRegularSeason20242025!$D$3:$D$1315, $A14)+SUMIFS(DataRegularSeason20242025!$AB$3:$AB$1315,DataRegularSeason20242025!$B$3:$B$1315, "&lt;=" &amp; BV$1, DataRegularSeason20242025!$E$3:$E$1315, $A14)</f>
        <v>15</v>
      </c>
      <c r="BW14">
        <f>SUMIFS(DataRegularSeason20242025!$AA$3:$AA$1315,DataRegularSeason20242025!$B$3:$B$1315, "&lt;=" &amp; BW$1, DataRegularSeason20242025!$D$3:$D$1315, $A14)+SUMIFS(DataRegularSeason20242025!$AB$3:$AB$1315,DataRegularSeason20242025!$B$3:$B$1315, "&lt;=" &amp; BW$1, DataRegularSeason20242025!$E$3:$E$1315, $A14)</f>
        <v>15</v>
      </c>
      <c r="BX14">
        <f>SUMIFS(DataRegularSeason20242025!$AA$3:$AA$1315,DataRegularSeason20242025!$B$3:$B$1315, "&lt;=" &amp; BX$1, DataRegularSeason20242025!$D$3:$D$1315, $A14)+SUMIFS(DataRegularSeason20242025!$AB$3:$AB$1315,DataRegularSeason20242025!$B$3:$B$1315, "&lt;=" &amp; BX$1, DataRegularSeason20242025!$E$3:$E$1315, $A14)</f>
        <v>15</v>
      </c>
      <c r="BY14">
        <f>SUMIFS(DataRegularSeason20242025!$AA$3:$AA$1315,DataRegularSeason20242025!$B$3:$B$1315, "&lt;=" &amp; BY$1, DataRegularSeason20242025!$D$3:$D$1315, $A14)+SUMIFS(DataRegularSeason20242025!$AB$3:$AB$1315,DataRegularSeason20242025!$B$3:$B$1315, "&lt;=" &amp; BY$1, DataRegularSeason20242025!$E$3:$E$1315, $A14)</f>
        <v>15</v>
      </c>
      <c r="BZ14">
        <f>SUMIFS(DataRegularSeason20242025!$AA$3:$AA$1315,DataRegularSeason20242025!$B$3:$B$1315, "&lt;=" &amp; BZ$1, DataRegularSeason20242025!$D$3:$D$1315, $A14)+SUMIFS(DataRegularSeason20242025!$AB$3:$AB$1315,DataRegularSeason20242025!$B$3:$B$1315, "&lt;=" &amp; BZ$1, DataRegularSeason20242025!$E$3:$E$1315, $A14)</f>
        <v>15</v>
      </c>
      <c r="CA14">
        <f>SUMIFS(DataRegularSeason20242025!$AA$3:$AA$1315,DataRegularSeason20242025!$B$3:$B$1315, "&lt;=" &amp; CA$1, DataRegularSeason20242025!$D$3:$D$1315, $A14)+SUMIFS(DataRegularSeason20242025!$AB$3:$AB$1315,DataRegularSeason20242025!$B$3:$B$1315, "&lt;=" &amp; CA$1, DataRegularSeason20242025!$E$3:$E$1315, $A14)</f>
        <v>15</v>
      </c>
      <c r="CB14">
        <f>SUMIFS(DataRegularSeason20242025!$AA$3:$AA$1315,DataRegularSeason20242025!$B$3:$B$1315, "&lt;=" &amp; CB$1, DataRegularSeason20242025!$D$3:$D$1315, $A14)+SUMIFS(DataRegularSeason20242025!$AB$3:$AB$1315,DataRegularSeason20242025!$B$3:$B$1315, "&lt;=" &amp; CB$1, DataRegularSeason20242025!$E$3:$E$1315, $A14)</f>
        <v>15</v>
      </c>
      <c r="CC14">
        <f>SUMIFS(DataRegularSeason20242025!$AA$3:$AA$1315,DataRegularSeason20242025!$B$3:$B$1315, "&lt;=" &amp; CC$1, DataRegularSeason20242025!$D$3:$D$1315, $A14)+SUMIFS(DataRegularSeason20242025!$AB$3:$AB$1315,DataRegularSeason20242025!$B$3:$B$1315, "&lt;=" &amp; CC$1, DataRegularSeason20242025!$E$3:$E$1315, $A14)</f>
        <v>15</v>
      </c>
      <c r="CD14">
        <f>SUMIFS(DataRegularSeason20242025!$AA$3:$AA$1315,DataRegularSeason20242025!$B$3:$B$1315, "&lt;=" &amp; CD$1, DataRegularSeason20242025!$D$3:$D$1315, $A14)+SUMIFS(DataRegularSeason20242025!$AB$3:$AB$1315,DataRegularSeason20242025!$B$3:$B$1315, "&lt;=" &amp; CD$1, DataRegularSeason20242025!$E$3:$E$1315, $A14)</f>
        <v>15</v>
      </c>
      <c r="CE14">
        <f>SUMIFS(DataRegularSeason20242025!$AA$3:$AA$1315,DataRegularSeason20242025!$B$3:$B$1315, "&lt;=" &amp; CE$1, DataRegularSeason20242025!$D$3:$D$1315, $A14)+SUMIFS(DataRegularSeason20242025!$AB$3:$AB$1315,DataRegularSeason20242025!$B$3:$B$1315, "&lt;=" &amp; CE$1, DataRegularSeason20242025!$E$3:$E$1315, $A14)</f>
        <v>15</v>
      </c>
      <c r="CF14">
        <f>SUMIFS(DataRegularSeason20242025!$AA$3:$AA$1315,DataRegularSeason20242025!$B$3:$B$1315, "&lt;=" &amp; CF$1, DataRegularSeason20242025!$D$3:$D$1315, $A14)+SUMIFS(DataRegularSeason20242025!$AB$3:$AB$1315,DataRegularSeason20242025!$B$3:$B$1315, "&lt;=" &amp; CF$1, DataRegularSeason20242025!$E$3:$E$1315, $A14)</f>
        <v>15</v>
      </c>
      <c r="CG14">
        <f>SUMIFS(DataRegularSeason20242025!$AA$3:$AA$1315,DataRegularSeason20242025!$B$3:$B$1315, "&lt;=" &amp; CG$1, DataRegularSeason20242025!$D$3:$D$1315, $A14)+SUMIFS(DataRegularSeason20242025!$AB$3:$AB$1315,DataRegularSeason20242025!$B$3:$B$1315, "&lt;=" &amp; CG$1, DataRegularSeason20242025!$E$3:$E$1315, $A14)</f>
        <v>15</v>
      </c>
      <c r="CH14">
        <f>SUMIFS(DataRegularSeason20242025!$AA$3:$AA$1315,DataRegularSeason20242025!$B$3:$B$1315, "&lt;=" &amp; CH$1, DataRegularSeason20242025!$D$3:$D$1315, $A14)+SUMIFS(DataRegularSeason20242025!$AB$3:$AB$1315,DataRegularSeason20242025!$B$3:$B$1315, "&lt;=" &amp; CH$1, DataRegularSeason20242025!$E$3:$E$1315, $A14)</f>
        <v>15</v>
      </c>
      <c r="CI14">
        <f>SUMIFS(DataRegularSeason20242025!$AA$3:$AA$1315,DataRegularSeason20242025!$B$3:$B$1315, "&lt;=" &amp; CI$1, DataRegularSeason20242025!$D$3:$D$1315, $A14)+SUMIFS(DataRegularSeason20242025!$AB$3:$AB$1315,DataRegularSeason20242025!$B$3:$B$1315, "&lt;=" &amp; CI$1, DataRegularSeason20242025!$E$3:$E$1315, $A14)</f>
        <v>15</v>
      </c>
      <c r="CJ14">
        <f>SUMIFS(DataRegularSeason20242025!$AA$3:$AA$1315,DataRegularSeason20242025!$B$3:$B$1315, "&lt;=" &amp; CJ$1, DataRegularSeason20242025!$D$3:$D$1315, $A14)+SUMIFS(DataRegularSeason20242025!$AB$3:$AB$1315,DataRegularSeason20242025!$B$3:$B$1315, "&lt;=" &amp; CJ$1, DataRegularSeason20242025!$E$3:$E$1315, $A14)</f>
        <v>15</v>
      </c>
      <c r="CK14">
        <f>SUMIFS(DataRegularSeason20242025!$AA$3:$AA$1315,DataRegularSeason20242025!$B$3:$B$1315, "&lt;=" &amp; CK$1, DataRegularSeason20242025!$D$3:$D$1315, $A14)+SUMIFS(DataRegularSeason20242025!$AB$3:$AB$1315,DataRegularSeason20242025!$B$3:$B$1315, "&lt;=" &amp; CK$1, DataRegularSeason20242025!$E$3:$E$1315, $A14)</f>
        <v>15</v>
      </c>
      <c r="CL14">
        <f>SUMIFS(DataRegularSeason20242025!$AA$3:$AA$1315,DataRegularSeason20242025!$B$3:$B$1315, "&lt;=" &amp; CL$1, DataRegularSeason20242025!$D$3:$D$1315, $A14)+SUMIFS(DataRegularSeason20242025!$AB$3:$AB$1315,DataRegularSeason20242025!$B$3:$B$1315, "&lt;=" &amp; CL$1, DataRegularSeason20242025!$E$3:$E$1315, $A14)</f>
        <v>15</v>
      </c>
      <c r="CM14">
        <f>SUMIFS(DataRegularSeason20242025!$AA$3:$AA$1315,DataRegularSeason20242025!$B$3:$B$1315, "&lt;=" &amp; CM$1, DataRegularSeason20242025!$D$3:$D$1315, $A14)+SUMIFS(DataRegularSeason20242025!$AB$3:$AB$1315,DataRegularSeason20242025!$B$3:$B$1315, "&lt;=" &amp; CM$1, DataRegularSeason20242025!$E$3:$E$1315, $A14)</f>
        <v>15</v>
      </c>
      <c r="CN14">
        <f>SUMIFS(DataRegularSeason20242025!$AA$3:$AA$1315,DataRegularSeason20242025!$B$3:$B$1315, "&lt;=" &amp; CN$1, DataRegularSeason20242025!$D$3:$D$1315, $A14)+SUMIFS(DataRegularSeason20242025!$AB$3:$AB$1315,DataRegularSeason20242025!$B$3:$B$1315, "&lt;=" &amp; CN$1, DataRegularSeason20242025!$E$3:$E$1315, $A14)</f>
        <v>15</v>
      </c>
      <c r="CO14">
        <f>SUMIFS(DataRegularSeason20242025!$AA$3:$AA$1315,DataRegularSeason20242025!$B$3:$B$1315, "&lt;=" &amp; CO$1, DataRegularSeason20242025!$D$3:$D$1315, $A14)+SUMIFS(DataRegularSeason20242025!$AB$3:$AB$1315,DataRegularSeason20242025!$B$3:$B$1315, "&lt;=" &amp; CO$1, DataRegularSeason20242025!$E$3:$E$1315, $A14)</f>
        <v>15</v>
      </c>
      <c r="CP14">
        <f>SUMIFS(DataRegularSeason20242025!$AA$3:$AA$1315,DataRegularSeason20242025!$B$3:$B$1315, "&lt;=" &amp; CP$1, DataRegularSeason20242025!$D$3:$D$1315, $A14)+SUMIFS(DataRegularSeason20242025!$AB$3:$AB$1315,DataRegularSeason20242025!$B$3:$B$1315, "&lt;=" &amp; CP$1, DataRegularSeason20242025!$E$3:$E$1315, $A14)</f>
        <v>15</v>
      </c>
      <c r="CQ14">
        <f>SUMIFS(DataRegularSeason20242025!$AA$3:$AA$1315,DataRegularSeason20242025!$B$3:$B$1315, "&lt;=" &amp; CQ$1, DataRegularSeason20242025!$D$3:$D$1315, $A14)+SUMIFS(DataRegularSeason20242025!$AB$3:$AB$1315,DataRegularSeason20242025!$B$3:$B$1315, "&lt;=" &amp; CQ$1, DataRegularSeason20242025!$E$3:$E$1315, $A14)</f>
        <v>15</v>
      </c>
      <c r="CR14">
        <f>SUMIFS(DataRegularSeason20242025!$AA$3:$AA$1315,DataRegularSeason20242025!$B$3:$B$1315, "&lt;=" &amp; CR$1, DataRegularSeason20242025!$D$3:$D$1315, $A14)+SUMIFS(DataRegularSeason20242025!$AB$3:$AB$1315,DataRegularSeason20242025!$B$3:$B$1315, "&lt;=" &amp; CR$1, DataRegularSeason20242025!$E$3:$E$1315, $A14)</f>
        <v>15</v>
      </c>
      <c r="CS14">
        <f>SUMIFS(DataRegularSeason20242025!$AA$3:$AA$1315,DataRegularSeason20242025!$B$3:$B$1315, "&lt;=" &amp; CS$1, DataRegularSeason20242025!$D$3:$D$1315, $A14)+SUMIFS(DataRegularSeason20242025!$AB$3:$AB$1315,DataRegularSeason20242025!$B$3:$B$1315, "&lt;=" &amp; CS$1, DataRegularSeason20242025!$E$3:$E$1315, $A14)</f>
        <v>15</v>
      </c>
      <c r="CT14">
        <f>SUMIFS(DataRegularSeason20242025!$AA$3:$AA$1315,DataRegularSeason20242025!$B$3:$B$1315, "&lt;=" &amp; CT$1, DataRegularSeason20242025!$D$3:$D$1315, $A14)+SUMIFS(DataRegularSeason20242025!$AB$3:$AB$1315,DataRegularSeason20242025!$B$3:$B$1315, "&lt;=" &amp; CT$1, DataRegularSeason20242025!$E$3:$E$1315, $A14)</f>
        <v>15</v>
      </c>
      <c r="CU14">
        <f>SUMIFS(DataRegularSeason20242025!$AA$3:$AA$1315,DataRegularSeason20242025!$B$3:$B$1315, "&lt;=" &amp; CU$1, DataRegularSeason20242025!$D$3:$D$1315, $A14)+SUMIFS(DataRegularSeason20242025!$AB$3:$AB$1315,DataRegularSeason20242025!$B$3:$B$1315, "&lt;=" &amp; CU$1, DataRegularSeason20242025!$E$3:$E$1315, $A14)</f>
        <v>15</v>
      </c>
      <c r="CV14">
        <f>SUMIFS(DataRegularSeason20242025!$AA$3:$AA$1315,DataRegularSeason20242025!$B$3:$B$1315, "&lt;=" &amp; CV$1, DataRegularSeason20242025!$D$3:$D$1315, $A14)+SUMIFS(DataRegularSeason20242025!$AB$3:$AB$1315,DataRegularSeason20242025!$B$3:$B$1315, "&lt;=" &amp; CV$1, DataRegularSeason20242025!$E$3:$E$1315, $A14)</f>
        <v>15</v>
      </c>
      <c r="CW14">
        <f>SUMIFS(DataRegularSeason20242025!$AA$3:$AA$1315,DataRegularSeason20242025!$B$3:$B$1315, "&lt;=" &amp; CW$1, DataRegularSeason20242025!$D$3:$D$1315, $A14)+SUMIFS(DataRegularSeason20242025!$AB$3:$AB$1315,DataRegularSeason20242025!$B$3:$B$1315, "&lt;=" &amp; CW$1, DataRegularSeason20242025!$E$3:$E$1315, $A14)</f>
        <v>15</v>
      </c>
      <c r="CX14">
        <f>SUMIFS(DataRegularSeason20242025!$AA$3:$AA$1315,DataRegularSeason20242025!$B$3:$B$1315, "&lt;=" &amp; CX$1, DataRegularSeason20242025!$D$3:$D$1315, $A14)+SUMIFS(DataRegularSeason20242025!$AB$3:$AB$1315,DataRegularSeason20242025!$B$3:$B$1315, "&lt;=" &amp; CX$1, DataRegularSeason20242025!$E$3:$E$1315, $A14)</f>
        <v>15</v>
      </c>
      <c r="CY14">
        <f>SUMIFS(DataRegularSeason20242025!$AA$3:$AA$1315,DataRegularSeason20242025!$B$3:$B$1315, "&lt;=" &amp; CY$1, DataRegularSeason20242025!$D$3:$D$1315, $A14)+SUMIFS(DataRegularSeason20242025!$AB$3:$AB$1315,DataRegularSeason20242025!$B$3:$B$1315, "&lt;=" &amp; CY$1, DataRegularSeason20242025!$E$3:$E$1315, $A14)</f>
        <v>15</v>
      </c>
      <c r="CZ14">
        <f>SUMIFS(DataRegularSeason20242025!$AA$3:$AA$1315,DataRegularSeason20242025!$B$3:$B$1315, "&lt;=" &amp; CZ$1, DataRegularSeason20242025!$D$3:$D$1315, $A14)+SUMIFS(DataRegularSeason20242025!$AB$3:$AB$1315,DataRegularSeason20242025!$B$3:$B$1315, "&lt;=" &amp; CZ$1, DataRegularSeason20242025!$E$3:$E$1315, $A14)</f>
        <v>15</v>
      </c>
      <c r="DA14">
        <f>SUMIFS(DataRegularSeason20242025!$AA$3:$AA$1315,DataRegularSeason20242025!$B$3:$B$1315, "&lt;=" &amp; DA$1, DataRegularSeason20242025!$D$3:$D$1315, $A14)+SUMIFS(DataRegularSeason20242025!$AB$3:$AB$1315,DataRegularSeason20242025!$B$3:$B$1315, "&lt;=" &amp; DA$1, DataRegularSeason20242025!$E$3:$E$1315, $A14)</f>
        <v>15</v>
      </c>
      <c r="DB14">
        <f>SUMIFS(DataRegularSeason20242025!$AA$3:$AA$1315,DataRegularSeason20242025!$B$3:$B$1315, "&lt;=" &amp; DB$1, DataRegularSeason20242025!$D$3:$D$1315, $A14)+SUMIFS(DataRegularSeason20242025!$AB$3:$AB$1315,DataRegularSeason20242025!$B$3:$B$1315, "&lt;=" &amp; DB$1, DataRegularSeason20242025!$E$3:$E$1315, $A14)</f>
        <v>15</v>
      </c>
      <c r="DC14">
        <f>SUMIFS(DataRegularSeason20242025!$AA$3:$AA$1315,DataRegularSeason20242025!$B$3:$B$1315, "&lt;=" &amp; DC$1, DataRegularSeason20242025!$D$3:$D$1315, $A14)+SUMIFS(DataRegularSeason20242025!$AB$3:$AB$1315,DataRegularSeason20242025!$B$3:$B$1315, "&lt;=" &amp; DC$1, DataRegularSeason20242025!$E$3:$E$1315, $A14)</f>
        <v>15</v>
      </c>
      <c r="DD14">
        <f>SUMIFS(DataRegularSeason20242025!$AA$3:$AA$1315,DataRegularSeason20242025!$B$3:$B$1315, "&lt;=" &amp; DD$1, DataRegularSeason20242025!$D$3:$D$1315, $A14)+SUMIFS(DataRegularSeason20242025!$AB$3:$AB$1315,DataRegularSeason20242025!$B$3:$B$1315, "&lt;=" &amp; DD$1, DataRegularSeason20242025!$E$3:$E$1315, $A14)</f>
        <v>15</v>
      </c>
      <c r="DE14">
        <f>SUMIFS(DataRegularSeason20242025!$AA$3:$AA$1315,DataRegularSeason20242025!$B$3:$B$1315, "&lt;=" &amp; DE$1, DataRegularSeason20242025!$D$3:$D$1315, $A14)+SUMIFS(DataRegularSeason20242025!$AB$3:$AB$1315,DataRegularSeason20242025!$B$3:$B$1315, "&lt;=" &amp; DE$1, DataRegularSeason20242025!$E$3:$E$1315, $A14)</f>
        <v>15</v>
      </c>
      <c r="DF14">
        <f>SUMIFS(DataRegularSeason20242025!$AA$3:$AA$1315,DataRegularSeason20242025!$B$3:$B$1315, "&lt;=" &amp; DF$1, DataRegularSeason20242025!$D$3:$D$1315, $A14)+SUMIFS(DataRegularSeason20242025!$AB$3:$AB$1315,DataRegularSeason20242025!$B$3:$B$1315, "&lt;=" &amp; DF$1, DataRegularSeason20242025!$E$3:$E$1315, $A14)</f>
        <v>15</v>
      </c>
      <c r="DG14">
        <f>SUMIFS(DataRegularSeason20242025!$AA$3:$AA$1315,DataRegularSeason20242025!$B$3:$B$1315, "&lt;=" &amp; DG$1, DataRegularSeason20242025!$D$3:$D$1315, $A14)+SUMIFS(DataRegularSeason20242025!$AB$3:$AB$1315,DataRegularSeason20242025!$B$3:$B$1315, "&lt;=" &amp; DG$1, DataRegularSeason20242025!$E$3:$E$1315, $A14)</f>
        <v>15</v>
      </c>
      <c r="DH14">
        <f>SUMIFS(DataRegularSeason20242025!$AA$3:$AA$1315,DataRegularSeason20242025!$B$3:$B$1315, "&lt;=" &amp; DH$1, DataRegularSeason20242025!$D$3:$D$1315, $A14)+SUMIFS(DataRegularSeason20242025!$AB$3:$AB$1315,DataRegularSeason20242025!$B$3:$B$1315, "&lt;=" &amp; DH$1, DataRegularSeason20242025!$E$3:$E$1315, $A14)</f>
        <v>15</v>
      </c>
      <c r="DI14">
        <f>SUMIFS(DataRegularSeason20242025!$AA$3:$AA$1315,DataRegularSeason20242025!$B$3:$B$1315, "&lt;=" &amp; DI$1, DataRegularSeason20242025!$D$3:$D$1315, $A14)+SUMIFS(DataRegularSeason20242025!$AB$3:$AB$1315,DataRegularSeason20242025!$B$3:$B$1315, "&lt;=" &amp; DI$1, DataRegularSeason20242025!$E$3:$E$1315, $A14)</f>
        <v>15</v>
      </c>
      <c r="DJ14">
        <f>SUMIFS(DataRegularSeason20242025!$AA$3:$AA$1315,DataRegularSeason20242025!$B$3:$B$1315, "&lt;=" &amp; DJ$1, DataRegularSeason20242025!$D$3:$D$1315, $A14)+SUMIFS(DataRegularSeason20242025!$AB$3:$AB$1315,DataRegularSeason20242025!$B$3:$B$1315, "&lt;=" &amp; DJ$1, DataRegularSeason20242025!$E$3:$E$1315, $A14)</f>
        <v>15</v>
      </c>
      <c r="DK14">
        <f>SUMIFS(DataRegularSeason20242025!$AA$3:$AA$1315,DataRegularSeason20242025!$B$3:$B$1315, "&lt;=" &amp; DK$1, DataRegularSeason20242025!$D$3:$D$1315, $A14)+SUMIFS(DataRegularSeason20242025!$AB$3:$AB$1315,DataRegularSeason20242025!$B$3:$B$1315, "&lt;=" &amp; DK$1, DataRegularSeason20242025!$E$3:$E$1315, $A14)</f>
        <v>15</v>
      </c>
      <c r="DL14">
        <f>SUMIFS(DataRegularSeason20242025!$AA$3:$AA$1315,DataRegularSeason20242025!$B$3:$B$1315, "&lt;=" &amp; DL$1, DataRegularSeason20242025!$D$3:$D$1315, $A14)+SUMIFS(DataRegularSeason20242025!$AB$3:$AB$1315,DataRegularSeason20242025!$B$3:$B$1315, "&lt;=" &amp; DL$1, DataRegularSeason20242025!$E$3:$E$1315, $A14)</f>
        <v>15</v>
      </c>
      <c r="DM14">
        <f>SUMIFS(DataRegularSeason20242025!$AA$3:$AA$1315,DataRegularSeason20242025!$B$3:$B$1315, "&lt;=" &amp; DM$1, DataRegularSeason20242025!$D$3:$D$1315, $A14)+SUMIFS(DataRegularSeason20242025!$AB$3:$AB$1315,DataRegularSeason20242025!$B$3:$B$1315, "&lt;=" &amp; DM$1, DataRegularSeason20242025!$E$3:$E$1315, $A14)</f>
        <v>15</v>
      </c>
      <c r="DN14">
        <f>SUMIFS(DataRegularSeason20242025!$AA$3:$AA$1315,DataRegularSeason20242025!$B$3:$B$1315, "&lt;=" &amp; DN$1, DataRegularSeason20242025!$D$3:$D$1315, $A14)+SUMIFS(DataRegularSeason20242025!$AB$3:$AB$1315,DataRegularSeason20242025!$B$3:$B$1315, "&lt;=" &amp; DN$1, DataRegularSeason20242025!$E$3:$E$1315, $A14)</f>
        <v>15</v>
      </c>
      <c r="DO14">
        <f>SUMIFS(DataRegularSeason20242025!$AA$3:$AA$1315,DataRegularSeason20242025!$B$3:$B$1315, "&lt;=" &amp; DO$1, DataRegularSeason20242025!$D$3:$D$1315, $A14)+SUMIFS(DataRegularSeason20242025!$AB$3:$AB$1315,DataRegularSeason20242025!$B$3:$B$1315, "&lt;=" &amp; DO$1, DataRegularSeason20242025!$E$3:$E$1315, $A14)</f>
        <v>15</v>
      </c>
      <c r="DP14">
        <f>SUMIFS(DataRegularSeason20242025!$AA$3:$AA$1315,DataRegularSeason20242025!$B$3:$B$1315, "&lt;=" &amp; DP$1, DataRegularSeason20242025!$D$3:$D$1315, $A14)+SUMIFS(DataRegularSeason20242025!$AB$3:$AB$1315,DataRegularSeason20242025!$B$3:$B$1315, "&lt;=" &amp; DP$1, DataRegularSeason20242025!$E$3:$E$1315, $A14)</f>
        <v>15</v>
      </c>
      <c r="DQ14">
        <f>SUMIFS(DataRegularSeason20242025!$AA$3:$AA$1315,DataRegularSeason20242025!$B$3:$B$1315, "&lt;=" &amp; DQ$1, DataRegularSeason20242025!$D$3:$D$1315, $A14)+SUMIFS(DataRegularSeason20242025!$AB$3:$AB$1315,DataRegularSeason20242025!$B$3:$B$1315, "&lt;=" &amp; DQ$1, DataRegularSeason20242025!$E$3:$E$1315, $A14)</f>
        <v>15</v>
      </c>
      <c r="DR14">
        <f>SUMIFS(DataRegularSeason20242025!$AA$3:$AA$1315,DataRegularSeason20242025!$B$3:$B$1315, "&lt;=" &amp; DR$1, DataRegularSeason20242025!$D$3:$D$1315, $A14)+SUMIFS(DataRegularSeason20242025!$AB$3:$AB$1315,DataRegularSeason20242025!$B$3:$B$1315, "&lt;=" &amp; DR$1, DataRegularSeason20242025!$E$3:$E$1315, $A14)</f>
        <v>15</v>
      </c>
      <c r="DS14">
        <f>SUMIFS(DataRegularSeason20242025!$AA$3:$AA$1315,DataRegularSeason20242025!$B$3:$B$1315, "&lt;=" &amp; DS$1, DataRegularSeason20242025!$D$3:$D$1315, $A14)+SUMIFS(DataRegularSeason20242025!$AB$3:$AB$1315,DataRegularSeason20242025!$B$3:$B$1315, "&lt;=" &amp; DS$1, DataRegularSeason20242025!$E$3:$E$1315, $A14)</f>
        <v>15</v>
      </c>
      <c r="DT14">
        <f>SUMIFS(DataRegularSeason20242025!$AA$3:$AA$1315,DataRegularSeason20242025!$B$3:$B$1315, "&lt;=" &amp; DT$1, DataRegularSeason20242025!$D$3:$D$1315, $A14)+SUMIFS(DataRegularSeason20242025!$AB$3:$AB$1315,DataRegularSeason20242025!$B$3:$B$1315, "&lt;=" &amp; DT$1, DataRegularSeason20242025!$E$3:$E$1315, $A14)</f>
        <v>15</v>
      </c>
      <c r="DU14">
        <f>SUMIFS(DataRegularSeason20242025!$AA$3:$AA$1315,DataRegularSeason20242025!$B$3:$B$1315, "&lt;=" &amp; DU$1, DataRegularSeason20242025!$D$3:$D$1315, $A14)+SUMIFS(DataRegularSeason20242025!$AB$3:$AB$1315,DataRegularSeason20242025!$B$3:$B$1315, "&lt;=" &amp; DU$1, DataRegularSeason20242025!$E$3:$E$1315, $A14)</f>
        <v>15</v>
      </c>
      <c r="DV14">
        <f>SUMIFS(DataRegularSeason20242025!$AA$3:$AA$1315,DataRegularSeason20242025!$B$3:$B$1315, "&lt;=" &amp; DV$1, DataRegularSeason20242025!$D$3:$D$1315, $A14)+SUMIFS(DataRegularSeason20242025!$AB$3:$AB$1315,DataRegularSeason20242025!$B$3:$B$1315, "&lt;=" &amp; DV$1, DataRegularSeason20242025!$E$3:$E$1315, $A14)</f>
        <v>15</v>
      </c>
      <c r="DW14">
        <f>SUMIFS(DataRegularSeason20242025!$AA$3:$AA$1315,DataRegularSeason20242025!$B$3:$B$1315, "&lt;=" &amp; DW$1, DataRegularSeason20242025!$D$3:$D$1315, $A14)+SUMIFS(DataRegularSeason20242025!$AB$3:$AB$1315,DataRegularSeason20242025!$B$3:$B$1315, "&lt;=" &amp; DW$1, DataRegularSeason20242025!$E$3:$E$1315, $A14)</f>
        <v>15</v>
      </c>
      <c r="DX14">
        <f>SUMIFS(DataRegularSeason20242025!$AA$3:$AA$1315,DataRegularSeason20242025!$B$3:$B$1315, "&lt;=" &amp; DX$1, DataRegularSeason20242025!$D$3:$D$1315, $A14)+SUMIFS(DataRegularSeason20242025!$AB$3:$AB$1315,DataRegularSeason20242025!$B$3:$B$1315, "&lt;=" &amp; DX$1, DataRegularSeason20242025!$E$3:$E$1315, $A14)</f>
        <v>15</v>
      </c>
      <c r="DY14">
        <f>SUMIFS(DataRegularSeason20242025!$AA$3:$AA$1315,DataRegularSeason20242025!$B$3:$B$1315, "&lt;=" &amp; DY$1, DataRegularSeason20242025!$D$3:$D$1315, $A14)+SUMIFS(DataRegularSeason20242025!$AB$3:$AB$1315,DataRegularSeason20242025!$B$3:$B$1315, "&lt;=" &amp; DY$1, DataRegularSeason20242025!$E$3:$E$1315, $A14)</f>
        <v>15</v>
      </c>
      <c r="DZ14">
        <f>SUMIFS(DataRegularSeason20242025!$AA$3:$AA$1315,DataRegularSeason20242025!$B$3:$B$1315, "&lt;=" &amp; DZ$1, DataRegularSeason20242025!$D$3:$D$1315, $A14)+SUMIFS(DataRegularSeason20242025!$AB$3:$AB$1315,DataRegularSeason20242025!$B$3:$B$1315, "&lt;=" &amp; DZ$1, DataRegularSeason20242025!$E$3:$E$1315, $A14)</f>
        <v>15</v>
      </c>
      <c r="EA14">
        <f>SUMIFS(DataRegularSeason20242025!$AA$3:$AA$1315,DataRegularSeason20242025!$B$3:$B$1315, "&lt;=" &amp; EA$1, DataRegularSeason20242025!$D$3:$D$1315, $A14)+SUMIFS(DataRegularSeason20242025!$AB$3:$AB$1315,DataRegularSeason20242025!$B$3:$B$1315, "&lt;=" &amp; EA$1, DataRegularSeason20242025!$E$3:$E$1315, $A14)</f>
        <v>15</v>
      </c>
      <c r="EB14">
        <f>SUMIFS(DataRegularSeason20242025!$AA$3:$AA$1315,DataRegularSeason20242025!$B$3:$B$1315, "&lt;=" &amp; EB$1, DataRegularSeason20242025!$D$3:$D$1315, $A14)+SUMIFS(DataRegularSeason20242025!$AB$3:$AB$1315,DataRegularSeason20242025!$B$3:$B$1315, "&lt;=" &amp; EB$1, DataRegularSeason20242025!$E$3:$E$1315, $A14)</f>
        <v>15</v>
      </c>
      <c r="EC14">
        <f>SUMIFS(DataRegularSeason20242025!$AA$3:$AA$1315,DataRegularSeason20242025!$B$3:$B$1315, "&lt;=" &amp; EC$1, DataRegularSeason20242025!$D$3:$D$1315, $A14)+SUMIFS(DataRegularSeason20242025!$AB$3:$AB$1315,DataRegularSeason20242025!$B$3:$B$1315, "&lt;=" &amp; EC$1, DataRegularSeason20242025!$E$3:$E$1315, $A14)</f>
        <v>15</v>
      </c>
      <c r="ED14">
        <f>SUMIFS(DataRegularSeason20242025!$AA$3:$AA$1315,DataRegularSeason20242025!$B$3:$B$1315, "&lt;=" &amp; ED$1, DataRegularSeason20242025!$D$3:$D$1315, $A14)+SUMIFS(DataRegularSeason20242025!$AB$3:$AB$1315,DataRegularSeason20242025!$B$3:$B$1315, "&lt;=" &amp; ED$1, DataRegularSeason20242025!$E$3:$E$1315, $A14)</f>
        <v>15</v>
      </c>
      <c r="EE14">
        <f>SUMIFS(DataRegularSeason20242025!$AA$3:$AA$1315,DataRegularSeason20242025!$B$3:$B$1315, "&lt;=" &amp; EE$1, DataRegularSeason20242025!$D$3:$D$1315, $A14)+SUMIFS(DataRegularSeason20242025!$AB$3:$AB$1315,DataRegularSeason20242025!$B$3:$B$1315, "&lt;=" &amp; EE$1, DataRegularSeason20242025!$E$3:$E$1315, $A14)</f>
        <v>15</v>
      </c>
      <c r="EF14">
        <f>SUMIFS(DataRegularSeason20242025!$AA$3:$AA$1315,DataRegularSeason20242025!$B$3:$B$1315, "&lt;=" &amp; EF$1, DataRegularSeason20242025!$D$3:$D$1315, $A14)+SUMIFS(DataRegularSeason20242025!$AB$3:$AB$1315,DataRegularSeason20242025!$B$3:$B$1315, "&lt;=" &amp; EF$1, DataRegularSeason20242025!$E$3:$E$1315, $A14)</f>
        <v>15</v>
      </c>
      <c r="EG14">
        <f>SUMIFS(DataRegularSeason20242025!$AA$3:$AA$1315,DataRegularSeason20242025!$B$3:$B$1315, "&lt;=" &amp; EG$1, DataRegularSeason20242025!$D$3:$D$1315, $A14)+SUMIFS(DataRegularSeason20242025!$AB$3:$AB$1315,DataRegularSeason20242025!$B$3:$B$1315, "&lt;=" &amp; EG$1, DataRegularSeason20242025!$E$3:$E$1315, $A14)</f>
        <v>15</v>
      </c>
      <c r="EH14">
        <f>SUMIFS(DataRegularSeason20242025!$AA$3:$AA$1315,DataRegularSeason20242025!$B$3:$B$1315, "&lt;=" &amp; EH$1, DataRegularSeason20242025!$D$3:$D$1315, $A14)+SUMIFS(DataRegularSeason20242025!$AB$3:$AB$1315,DataRegularSeason20242025!$B$3:$B$1315, "&lt;=" &amp; EH$1, DataRegularSeason20242025!$E$3:$E$1315, $A14)</f>
        <v>15</v>
      </c>
      <c r="EI14">
        <f>SUMIFS(DataRegularSeason20242025!$AA$3:$AA$1315,DataRegularSeason20242025!$B$3:$B$1315, "&lt;=" &amp; EI$1, DataRegularSeason20242025!$D$3:$D$1315, $A14)+SUMIFS(DataRegularSeason20242025!$AB$3:$AB$1315,DataRegularSeason20242025!$B$3:$B$1315, "&lt;=" &amp; EI$1, DataRegularSeason20242025!$E$3:$E$1315, $A14)</f>
        <v>15</v>
      </c>
      <c r="EJ14">
        <f>SUMIFS(DataRegularSeason20242025!$AA$3:$AA$1315,DataRegularSeason20242025!$B$3:$B$1315, "&lt;=" &amp; EJ$1, DataRegularSeason20242025!$D$3:$D$1315, $A14)+SUMIFS(DataRegularSeason20242025!$AB$3:$AB$1315,DataRegularSeason20242025!$B$3:$B$1315, "&lt;=" &amp; EJ$1, DataRegularSeason20242025!$E$3:$E$1315, $A14)</f>
        <v>15</v>
      </c>
      <c r="EK14">
        <f>SUMIFS(DataRegularSeason20242025!$AA$3:$AA$1315,DataRegularSeason20242025!$B$3:$B$1315, "&lt;=" &amp; EK$1, DataRegularSeason20242025!$D$3:$D$1315, $A14)+SUMIFS(DataRegularSeason20242025!$AB$3:$AB$1315,DataRegularSeason20242025!$B$3:$B$1315, "&lt;=" &amp; EK$1, DataRegularSeason20242025!$E$3:$E$1315, $A14)</f>
        <v>15</v>
      </c>
      <c r="EL14">
        <f>SUMIFS(DataRegularSeason20242025!$AA$3:$AA$1315,DataRegularSeason20242025!$B$3:$B$1315, "&lt;=" &amp; EL$1, DataRegularSeason20242025!$D$3:$D$1315, $A14)+SUMIFS(DataRegularSeason20242025!$AB$3:$AB$1315,DataRegularSeason20242025!$B$3:$B$1315, "&lt;=" &amp; EL$1, DataRegularSeason20242025!$E$3:$E$1315, $A14)</f>
        <v>15</v>
      </c>
      <c r="EM14">
        <f>SUMIFS(DataRegularSeason20242025!$AA$3:$AA$1315,DataRegularSeason20242025!$B$3:$B$1315, "&lt;=" &amp; EM$1, DataRegularSeason20242025!$D$3:$D$1315, $A14)+SUMIFS(DataRegularSeason20242025!$AB$3:$AB$1315,DataRegularSeason20242025!$B$3:$B$1315, "&lt;=" &amp; EM$1, DataRegularSeason20242025!$E$3:$E$1315, $A14)</f>
        <v>15</v>
      </c>
      <c r="EN14">
        <f>SUMIFS(DataRegularSeason20242025!$AA$3:$AA$1315,DataRegularSeason20242025!$B$3:$B$1315, "&lt;=" &amp; EN$1, DataRegularSeason20242025!$D$3:$D$1315, $A14)+SUMIFS(DataRegularSeason20242025!$AB$3:$AB$1315,DataRegularSeason20242025!$B$3:$B$1315, "&lt;=" &amp; EN$1, DataRegularSeason20242025!$E$3:$E$1315, $A14)</f>
        <v>15</v>
      </c>
      <c r="EO14">
        <f>SUMIFS(DataRegularSeason20242025!$AA$3:$AA$1315,DataRegularSeason20242025!$B$3:$B$1315, "&lt;=" &amp; EO$1, DataRegularSeason20242025!$D$3:$D$1315, $A14)+SUMIFS(DataRegularSeason20242025!$AB$3:$AB$1315,DataRegularSeason20242025!$B$3:$B$1315, "&lt;=" &amp; EO$1, DataRegularSeason20242025!$E$3:$E$1315, $A14)</f>
        <v>15</v>
      </c>
      <c r="EP14">
        <f>SUMIFS(DataRegularSeason20242025!$AA$3:$AA$1315,DataRegularSeason20242025!$B$3:$B$1315, "&lt;=" &amp; EP$1, DataRegularSeason20242025!$D$3:$D$1315, $A14)+SUMIFS(DataRegularSeason20242025!$AB$3:$AB$1315,DataRegularSeason20242025!$B$3:$B$1315, "&lt;=" &amp; EP$1, DataRegularSeason20242025!$E$3:$E$1315, $A14)</f>
        <v>15</v>
      </c>
      <c r="EQ14">
        <f>SUMIFS(DataRegularSeason20242025!$AA$3:$AA$1315,DataRegularSeason20242025!$B$3:$B$1315, "&lt;=" &amp; EQ$1, DataRegularSeason20242025!$D$3:$D$1315, $A14)+SUMIFS(DataRegularSeason20242025!$AB$3:$AB$1315,DataRegularSeason20242025!$B$3:$B$1315, "&lt;=" &amp; EQ$1, DataRegularSeason20242025!$E$3:$E$1315, $A14)</f>
        <v>15</v>
      </c>
      <c r="ER14">
        <f>SUMIFS(DataRegularSeason20242025!$AA$3:$AA$1315,DataRegularSeason20242025!$B$3:$B$1315, "&lt;=" &amp; ER$1, DataRegularSeason20242025!$D$3:$D$1315, $A14)+SUMIFS(DataRegularSeason20242025!$AB$3:$AB$1315,DataRegularSeason20242025!$B$3:$B$1315, "&lt;=" &amp; ER$1, DataRegularSeason20242025!$E$3:$E$1315, $A14)</f>
        <v>15</v>
      </c>
      <c r="ES14">
        <f>SUMIFS(DataRegularSeason20242025!$AA$3:$AA$1315,DataRegularSeason20242025!$B$3:$B$1315, "&lt;=" &amp; ES$1, DataRegularSeason20242025!$D$3:$D$1315, $A14)+SUMIFS(DataRegularSeason20242025!$AB$3:$AB$1315,DataRegularSeason20242025!$B$3:$B$1315, "&lt;=" &amp; ES$1, DataRegularSeason20242025!$E$3:$E$1315, $A14)</f>
        <v>15</v>
      </c>
      <c r="ET14">
        <f>SUMIFS(DataRegularSeason20242025!$AA$3:$AA$1315,DataRegularSeason20242025!$B$3:$B$1315, "&lt;=" &amp; ET$1, DataRegularSeason20242025!$D$3:$D$1315, $A14)+SUMIFS(DataRegularSeason20242025!$AB$3:$AB$1315,DataRegularSeason20242025!$B$3:$B$1315, "&lt;=" &amp; ET$1, DataRegularSeason20242025!$E$3:$E$1315, $A14)</f>
        <v>15</v>
      </c>
      <c r="EU14">
        <f>SUMIFS(DataRegularSeason20242025!$AA$3:$AA$1315,DataRegularSeason20242025!$B$3:$B$1315, "&lt;=" &amp; EU$1, DataRegularSeason20242025!$D$3:$D$1315, $A14)+SUMIFS(DataRegularSeason20242025!$AB$3:$AB$1315,DataRegularSeason20242025!$B$3:$B$1315, "&lt;=" &amp; EU$1, DataRegularSeason20242025!$E$3:$E$1315, $A14)</f>
        <v>15</v>
      </c>
      <c r="EV14">
        <f>SUMIFS(DataRegularSeason20242025!$AA$3:$AA$1315,DataRegularSeason20242025!$B$3:$B$1315, "&lt;=" &amp; EV$1, DataRegularSeason20242025!$D$3:$D$1315, $A14)+SUMIFS(DataRegularSeason20242025!$AB$3:$AB$1315,DataRegularSeason20242025!$B$3:$B$1315, "&lt;=" &amp; EV$1, DataRegularSeason20242025!$E$3:$E$1315, $A14)</f>
        <v>15</v>
      </c>
      <c r="EW14">
        <f>SUMIFS(DataRegularSeason20242025!$AA$3:$AA$1315,DataRegularSeason20242025!$B$3:$B$1315, "&lt;=" &amp; EW$1, DataRegularSeason20242025!$D$3:$D$1315, $A14)+SUMIFS(DataRegularSeason20242025!$AB$3:$AB$1315,DataRegularSeason20242025!$B$3:$B$1315, "&lt;=" &amp; EW$1, DataRegularSeason20242025!$E$3:$E$1315, $A14)</f>
        <v>15</v>
      </c>
      <c r="EX14">
        <f>SUMIFS(DataRegularSeason20242025!$AA$3:$AA$1315,DataRegularSeason20242025!$B$3:$B$1315, "&lt;=" &amp; EX$1, DataRegularSeason20242025!$D$3:$D$1315, $A14)+SUMIFS(DataRegularSeason20242025!$AB$3:$AB$1315,DataRegularSeason20242025!$B$3:$B$1315, "&lt;=" &amp; EX$1, DataRegularSeason20242025!$E$3:$E$1315, $A14)</f>
        <v>15</v>
      </c>
      <c r="EY14">
        <f>SUMIFS(DataRegularSeason20242025!$AA$3:$AA$1315,DataRegularSeason20242025!$B$3:$B$1315, "&lt;=" &amp; EY$1, DataRegularSeason20242025!$D$3:$D$1315, $A14)+SUMIFS(DataRegularSeason20242025!$AB$3:$AB$1315,DataRegularSeason20242025!$B$3:$B$1315, "&lt;=" &amp; EY$1, DataRegularSeason20242025!$E$3:$E$1315, $A14)</f>
        <v>15</v>
      </c>
      <c r="EZ14">
        <f>SUMIFS(DataRegularSeason20242025!$AA$3:$AA$1315,DataRegularSeason20242025!$B$3:$B$1315, "&lt;=" &amp; EZ$1, DataRegularSeason20242025!$D$3:$D$1315, $A14)+SUMIFS(DataRegularSeason20242025!$AB$3:$AB$1315,DataRegularSeason20242025!$B$3:$B$1315, "&lt;=" &amp; EZ$1, DataRegularSeason20242025!$E$3:$E$1315, $A14)</f>
        <v>15</v>
      </c>
      <c r="FA14">
        <f>SUMIFS(DataRegularSeason20242025!$AA$3:$AA$1315,DataRegularSeason20242025!$B$3:$B$1315, "&lt;=" &amp; FA$1, DataRegularSeason20242025!$D$3:$D$1315, $A14)+SUMIFS(DataRegularSeason20242025!$AB$3:$AB$1315,DataRegularSeason20242025!$B$3:$B$1315, "&lt;=" &amp; FA$1, DataRegularSeason20242025!$E$3:$E$1315, $A14)</f>
        <v>15</v>
      </c>
      <c r="FB14">
        <f>SUMIFS(DataRegularSeason20242025!$AA$3:$AA$1315,DataRegularSeason20242025!$B$3:$B$1315, "&lt;=" &amp; FB$1, DataRegularSeason20242025!$D$3:$D$1315, $A14)+SUMIFS(DataRegularSeason20242025!$AB$3:$AB$1315,DataRegularSeason20242025!$B$3:$B$1315, "&lt;=" &amp; FB$1, DataRegularSeason20242025!$E$3:$E$1315, $A14)</f>
        <v>15</v>
      </c>
      <c r="FC14">
        <f>SUMIFS(DataRegularSeason20242025!$AA$3:$AA$1315,DataRegularSeason20242025!$B$3:$B$1315, "&lt;=" &amp; FC$1, DataRegularSeason20242025!$D$3:$D$1315, $A14)+SUMIFS(DataRegularSeason20242025!$AB$3:$AB$1315,DataRegularSeason20242025!$B$3:$B$1315, "&lt;=" &amp; FC$1, DataRegularSeason20242025!$E$3:$E$1315, $A14)</f>
        <v>15</v>
      </c>
      <c r="FD14">
        <f>SUMIFS(DataRegularSeason20242025!$AA$3:$AA$1315,DataRegularSeason20242025!$B$3:$B$1315, "&lt;=" &amp; FD$1, DataRegularSeason20242025!$D$3:$D$1315, $A14)+SUMIFS(DataRegularSeason20242025!$AB$3:$AB$1315,DataRegularSeason20242025!$B$3:$B$1315, "&lt;=" &amp; FD$1, DataRegularSeason20242025!$E$3:$E$1315, $A14)</f>
        <v>15</v>
      </c>
      <c r="FE14">
        <f>SUMIFS(DataRegularSeason20242025!$AA$3:$AA$1315,DataRegularSeason20242025!$B$3:$B$1315, "&lt;=" &amp; FE$1, DataRegularSeason20242025!$D$3:$D$1315, $A14)+SUMIFS(DataRegularSeason20242025!$AB$3:$AB$1315,DataRegularSeason20242025!$B$3:$B$1315, "&lt;=" &amp; FE$1, DataRegularSeason20242025!$E$3:$E$1315, $A14)</f>
        <v>15</v>
      </c>
      <c r="FF14">
        <f>SUMIFS(DataRegularSeason20242025!$AA$3:$AA$1315,DataRegularSeason20242025!$B$3:$B$1315, "&lt;=" &amp; FF$1, DataRegularSeason20242025!$D$3:$D$1315, $A14)+SUMIFS(DataRegularSeason20242025!$AB$3:$AB$1315,DataRegularSeason20242025!$B$3:$B$1315, "&lt;=" &amp; FF$1, DataRegularSeason20242025!$E$3:$E$1315, $A14)</f>
        <v>15</v>
      </c>
      <c r="FG14">
        <f>SUMIFS(DataRegularSeason20242025!$AA$3:$AA$1315,DataRegularSeason20242025!$B$3:$B$1315, "&lt;=" &amp; FG$1, DataRegularSeason20242025!$D$3:$D$1315, $A14)+SUMIFS(DataRegularSeason20242025!$AB$3:$AB$1315,DataRegularSeason20242025!$B$3:$B$1315, "&lt;=" &amp; FG$1, DataRegularSeason20242025!$E$3:$E$1315, $A14)</f>
        <v>15</v>
      </c>
      <c r="FH14">
        <f>SUMIFS(DataRegularSeason20242025!$AA$3:$AA$1315,DataRegularSeason20242025!$B$3:$B$1315, "&lt;=" &amp; FH$1, DataRegularSeason20242025!$D$3:$D$1315, $A14)+SUMIFS(DataRegularSeason20242025!$AB$3:$AB$1315,DataRegularSeason20242025!$B$3:$B$1315, "&lt;=" &amp; FH$1, DataRegularSeason20242025!$E$3:$E$1315, $A14)</f>
        <v>15</v>
      </c>
      <c r="FI14">
        <f>SUMIFS(DataRegularSeason20242025!$AA$3:$AA$1315,DataRegularSeason20242025!$B$3:$B$1315, "&lt;=" &amp; FI$1, DataRegularSeason20242025!$D$3:$D$1315, $A14)+SUMIFS(DataRegularSeason20242025!$AB$3:$AB$1315,DataRegularSeason20242025!$B$3:$B$1315, "&lt;=" &amp; FI$1, DataRegularSeason20242025!$E$3:$E$1315, $A14)</f>
        <v>15</v>
      </c>
      <c r="FJ14">
        <f>SUMIFS(DataRegularSeason20242025!$AA$3:$AA$1315,DataRegularSeason20242025!$B$3:$B$1315, "&lt;=" &amp; FJ$1, DataRegularSeason20242025!$D$3:$D$1315, $A14)+SUMIFS(DataRegularSeason20242025!$AB$3:$AB$1315,DataRegularSeason20242025!$B$3:$B$1315, "&lt;=" &amp; FJ$1, DataRegularSeason20242025!$E$3:$E$1315, $A14)</f>
        <v>15</v>
      </c>
      <c r="FK14">
        <f>SUMIFS(DataRegularSeason20242025!$AA$3:$AA$1315,DataRegularSeason20242025!$B$3:$B$1315, "&lt;=" &amp; FK$1, DataRegularSeason20242025!$D$3:$D$1315, $A14)+SUMIFS(DataRegularSeason20242025!$AB$3:$AB$1315,DataRegularSeason20242025!$B$3:$B$1315, "&lt;=" &amp; FK$1, DataRegularSeason20242025!$E$3:$E$1315, $A14)</f>
        <v>15</v>
      </c>
      <c r="FL14">
        <f>SUMIFS(DataRegularSeason20242025!$AA$3:$AA$1315,DataRegularSeason20242025!$B$3:$B$1315, "&lt;=" &amp; FL$1, DataRegularSeason20242025!$D$3:$D$1315, $A14)+SUMIFS(DataRegularSeason20242025!$AB$3:$AB$1315,DataRegularSeason20242025!$B$3:$B$1315, "&lt;=" &amp; FL$1, DataRegularSeason20242025!$E$3:$E$1315, $A14)</f>
        <v>15</v>
      </c>
      <c r="FM14">
        <f>SUMIFS(DataRegularSeason20242025!$AA$3:$AA$1315,DataRegularSeason20242025!$B$3:$B$1315, "&lt;=" &amp; FM$1, DataRegularSeason20242025!$D$3:$D$1315, $A14)+SUMIFS(DataRegularSeason20242025!$AB$3:$AB$1315,DataRegularSeason20242025!$B$3:$B$1315, "&lt;=" &amp; FM$1, DataRegularSeason20242025!$E$3:$E$1315, $A14)</f>
        <v>15</v>
      </c>
      <c r="FN14">
        <f>SUMIFS(DataRegularSeason20242025!$AA$3:$AA$1315,DataRegularSeason20242025!$B$3:$B$1315, "&lt;=" &amp; FN$1, DataRegularSeason20242025!$D$3:$D$1315, $A14)+SUMIFS(DataRegularSeason20242025!$AB$3:$AB$1315,DataRegularSeason20242025!$B$3:$B$1315, "&lt;=" &amp; FN$1, DataRegularSeason20242025!$E$3:$E$1315, $A14)</f>
        <v>15</v>
      </c>
      <c r="FO14">
        <f>SUMIFS(DataRegularSeason20242025!$AA$3:$AA$1315,DataRegularSeason20242025!$B$3:$B$1315, "&lt;=" &amp; FO$1, DataRegularSeason20242025!$D$3:$D$1315, $A14)+SUMIFS(DataRegularSeason20242025!$AB$3:$AB$1315,DataRegularSeason20242025!$B$3:$B$1315, "&lt;=" &amp; FO$1, DataRegularSeason20242025!$E$3:$E$1315, $A14)</f>
        <v>15</v>
      </c>
      <c r="FP14">
        <f>SUMIFS(DataRegularSeason20242025!$AA$3:$AA$1315,DataRegularSeason20242025!$B$3:$B$1315, "&lt;=" &amp; FP$1, DataRegularSeason20242025!$D$3:$D$1315, $A14)+SUMIFS(DataRegularSeason20242025!$AB$3:$AB$1315,DataRegularSeason20242025!$B$3:$B$1315, "&lt;=" &amp; FP$1, DataRegularSeason20242025!$E$3:$E$1315, $A14)</f>
        <v>15</v>
      </c>
      <c r="FQ14">
        <f>SUMIFS(DataRegularSeason20242025!$AA$3:$AA$1315,DataRegularSeason20242025!$B$3:$B$1315, "&lt;=" &amp; FQ$1, DataRegularSeason20242025!$D$3:$D$1315, $A14)+SUMIFS(DataRegularSeason20242025!$AB$3:$AB$1315,DataRegularSeason20242025!$B$3:$B$1315, "&lt;=" &amp; FQ$1, DataRegularSeason20242025!$E$3:$E$1315, $A14)</f>
        <v>15</v>
      </c>
      <c r="FR14">
        <f>SUMIFS(DataRegularSeason20242025!$AA$3:$AA$1315,DataRegularSeason20242025!$B$3:$B$1315, "&lt;=" &amp; FR$1, DataRegularSeason20242025!$D$3:$D$1315, $A14)+SUMIFS(DataRegularSeason20242025!$AB$3:$AB$1315,DataRegularSeason20242025!$B$3:$B$1315, "&lt;=" &amp; FR$1, DataRegularSeason20242025!$E$3:$E$1315, $A14)</f>
        <v>15</v>
      </c>
      <c r="FS14">
        <f>SUMIFS(DataRegularSeason20242025!$AA$3:$AA$1315,DataRegularSeason20242025!$B$3:$B$1315, "&lt;=" &amp; FS$1, DataRegularSeason20242025!$D$3:$D$1315, $A14)+SUMIFS(DataRegularSeason20242025!$AB$3:$AB$1315,DataRegularSeason20242025!$B$3:$B$1315, "&lt;=" &amp; FS$1, DataRegularSeason20242025!$E$3:$E$1315, $A14)</f>
        <v>15</v>
      </c>
      <c r="FT14">
        <f>SUMIFS(DataRegularSeason20242025!$AA$3:$AA$1315,DataRegularSeason20242025!$B$3:$B$1315, "&lt;=" &amp; FT$1, DataRegularSeason20242025!$D$3:$D$1315, $A14)+SUMIFS(DataRegularSeason20242025!$AB$3:$AB$1315,DataRegularSeason20242025!$B$3:$B$1315, "&lt;=" &amp; FT$1, DataRegularSeason20242025!$E$3:$E$1315, $A14)</f>
        <v>15</v>
      </c>
      <c r="FU14">
        <f>SUMIFS(DataRegularSeason20242025!$AA$3:$AA$1315,DataRegularSeason20242025!$B$3:$B$1315, "&lt;=" &amp; FU$1, DataRegularSeason20242025!$D$3:$D$1315, $A14)+SUMIFS(DataRegularSeason20242025!$AB$3:$AB$1315,DataRegularSeason20242025!$B$3:$B$1315, "&lt;=" &amp; FU$1, DataRegularSeason20242025!$E$3:$E$1315, $A14)</f>
        <v>15</v>
      </c>
      <c r="FV14">
        <f>SUMIFS(DataRegularSeason20242025!$AA$3:$AA$1315,DataRegularSeason20242025!$B$3:$B$1315, "&lt;=" &amp; FV$1, DataRegularSeason20242025!$D$3:$D$1315, $A14)+SUMIFS(DataRegularSeason20242025!$AB$3:$AB$1315,DataRegularSeason20242025!$B$3:$B$1315, "&lt;=" &amp; FV$1, DataRegularSeason20242025!$E$3:$E$1315, $A14)</f>
        <v>15</v>
      </c>
      <c r="FW14">
        <f>SUMIFS(DataRegularSeason20242025!$AA$3:$AA$1315,DataRegularSeason20242025!$B$3:$B$1315, "&lt;=" &amp; FW$1, DataRegularSeason20242025!$D$3:$D$1315, $A14)+SUMIFS(DataRegularSeason20242025!$AB$3:$AB$1315,DataRegularSeason20242025!$B$3:$B$1315, "&lt;=" &amp; FW$1, DataRegularSeason20242025!$E$3:$E$1315, $A14)</f>
        <v>15</v>
      </c>
      <c r="FX14">
        <f>SUMIFS(DataRegularSeason20242025!$AA$3:$AA$1315,DataRegularSeason20242025!$B$3:$B$1315, "&lt;=" &amp; FX$1, DataRegularSeason20242025!$D$3:$D$1315, $A14)+SUMIFS(DataRegularSeason20242025!$AB$3:$AB$1315,DataRegularSeason20242025!$B$3:$B$1315, "&lt;=" &amp; FX$1, DataRegularSeason20242025!$E$3:$E$1315, $A14)</f>
        <v>15</v>
      </c>
      <c r="FY14">
        <f>SUMIFS(DataRegularSeason20242025!$AA$3:$AA$1315,DataRegularSeason20242025!$B$3:$B$1315, "&lt;=" &amp; FY$1, DataRegularSeason20242025!$D$3:$D$1315, $A14)+SUMIFS(DataRegularSeason20242025!$AB$3:$AB$1315,DataRegularSeason20242025!$B$3:$B$1315, "&lt;=" &amp; FY$1, DataRegularSeason20242025!$E$3:$E$1315, $A14)</f>
        <v>15</v>
      </c>
      <c r="FZ14">
        <f>SUMIFS(DataRegularSeason20242025!$AA$3:$AA$1315,DataRegularSeason20242025!$B$3:$B$1315, "&lt;=" &amp; FZ$1, DataRegularSeason20242025!$D$3:$D$1315, $A14)+SUMIFS(DataRegularSeason20242025!$AB$3:$AB$1315,DataRegularSeason20242025!$B$3:$B$1315, "&lt;=" &amp; FZ$1, DataRegularSeason20242025!$E$3:$E$1315, $A14)</f>
        <v>15</v>
      </c>
      <c r="GA14">
        <f>SUMIFS(DataRegularSeason20242025!$AA$3:$AA$1315,DataRegularSeason20242025!$B$3:$B$1315, "&lt;=" &amp; GA$1, DataRegularSeason20242025!$D$3:$D$1315, $A14)+SUMIFS(DataRegularSeason20242025!$AB$3:$AB$1315,DataRegularSeason20242025!$B$3:$B$1315, "&lt;=" &amp; GA$1, DataRegularSeason20242025!$E$3:$E$1315, $A14)</f>
        <v>15</v>
      </c>
      <c r="GB14">
        <f>SUMIFS(DataRegularSeason20242025!$AA$3:$AA$1315,DataRegularSeason20242025!$B$3:$B$1315, "&lt;=" &amp; GB$1, DataRegularSeason20242025!$D$3:$D$1315, $A14)+SUMIFS(DataRegularSeason20242025!$AB$3:$AB$1315,DataRegularSeason20242025!$B$3:$B$1315, "&lt;=" &amp; GB$1, DataRegularSeason20242025!$E$3:$E$1315, $A14)</f>
        <v>15</v>
      </c>
      <c r="GC14">
        <f>SUMIFS(DataRegularSeason20242025!$AA$3:$AA$1315,DataRegularSeason20242025!$B$3:$B$1315, "&lt;=" &amp; GC$1, DataRegularSeason20242025!$D$3:$D$1315, $A14)+SUMIFS(DataRegularSeason20242025!$AB$3:$AB$1315,DataRegularSeason20242025!$B$3:$B$1315, "&lt;=" &amp; GC$1, DataRegularSeason20242025!$E$3:$E$1315, $A14)</f>
        <v>15</v>
      </c>
      <c r="GD14">
        <f>SUMIFS(DataRegularSeason20242025!$AA$3:$AA$1315,DataRegularSeason20242025!$B$3:$B$1315, "&lt;=" &amp; GD$1, DataRegularSeason20242025!$D$3:$D$1315, $A14)+SUMIFS(DataRegularSeason20242025!$AB$3:$AB$1315,DataRegularSeason20242025!$B$3:$B$1315, "&lt;=" &amp; GD$1, DataRegularSeason20242025!$E$3:$E$1315, $A14)</f>
        <v>15</v>
      </c>
      <c r="GE14">
        <f>SUMIFS(DataRegularSeason20242025!$AA$3:$AA$1315,DataRegularSeason20242025!$B$3:$B$1315, "&lt;=" &amp; GE$1, DataRegularSeason20242025!$D$3:$D$1315, $A14)+SUMIFS(DataRegularSeason20242025!$AB$3:$AB$1315,DataRegularSeason20242025!$B$3:$B$1315, "&lt;=" &amp; GE$1, DataRegularSeason20242025!$E$3:$E$1315, $A14)</f>
        <v>15</v>
      </c>
      <c r="GF14">
        <f>SUMIFS(DataRegularSeason20242025!$AA$3:$AA$1315,DataRegularSeason20242025!$B$3:$B$1315, "&lt;=" &amp; GF$1, DataRegularSeason20242025!$D$3:$D$1315, $A14)+SUMIFS(DataRegularSeason20242025!$AB$3:$AB$1315,DataRegularSeason20242025!$B$3:$B$1315, "&lt;=" &amp; GF$1, DataRegularSeason20242025!$E$3:$E$1315, $A14)</f>
        <v>15</v>
      </c>
      <c r="GG14">
        <f>SUMIFS(DataRegularSeason20242025!$AA$3:$AA$1315,DataRegularSeason20242025!$B$3:$B$1315, "&lt;=" &amp; GG$1, DataRegularSeason20242025!$D$3:$D$1315, $A14)+SUMIFS(DataRegularSeason20242025!$AB$3:$AB$1315,DataRegularSeason20242025!$B$3:$B$1315, "&lt;=" &amp; GG$1, DataRegularSeason20242025!$E$3:$E$1315, $A14)</f>
        <v>15</v>
      </c>
      <c r="GH14">
        <f>SUMIFS(DataRegularSeason20242025!$AA$3:$AA$1315,DataRegularSeason20242025!$B$3:$B$1315, "&lt;=" &amp; GH$1, DataRegularSeason20242025!$D$3:$D$1315, $A14)+SUMIFS(DataRegularSeason20242025!$AB$3:$AB$1315,DataRegularSeason20242025!$B$3:$B$1315, "&lt;=" &amp; GH$1, DataRegularSeason20242025!$E$3:$E$1315, $A14)</f>
        <v>15</v>
      </c>
      <c r="GI14">
        <f>SUMIFS(DataRegularSeason20242025!$AA$3:$AA$1315,DataRegularSeason20242025!$B$3:$B$1315, "&lt;=" &amp; GI$1, DataRegularSeason20242025!$D$3:$D$1315, $A14)+SUMIFS(DataRegularSeason20242025!$AB$3:$AB$1315,DataRegularSeason20242025!$B$3:$B$1315, "&lt;=" &amp; GI$1, DataRegularSeason20242025!$E$3:$E$1315, $A14)</f>
        <v>15</v>
      </c>
      <c r="GJ14">
        <f>SUMIFS(DataRegularSeason20242025!$AA$3:$AA$1315,DataRegularSeason20242025!$B$3:$B$1315, "&lt;=" &amp; GJ$1, DataRegularSeason20242025!$D$3:$D$1315, $A14)+SUMIFS(DataRegularSeason20242025!$AB$3:$AB$1315,DataRegularSeason20242025!$B$3:$B$1315, "&lt;=" &amp; GJ$1, DataRegularSeason20242025!$E$3:$E$1315, $A14)</f>
        <v>15</v>
      </c>
      <c r="GK14">
        <f>SUMIFS(DataRegularSeason20242025!$AA$3:$AA$1315,DataRegularSeason20242025!$B$3:$B$1315, "&lt;=" &amp; GK$1, DataRegularSeason20242025!$D$3:$D$1315, $A14)+SUMIFS(DataRegularSeason20242025!$AB$3:$AB$1315,DataRegularSeason20242025!$B$3:$B$1315, "&lt;=" &amp; GK$1, DataRegularSeason20242025!$E$3:$E$1315, $A14)</f>
        <v>15</v>
      </c>
      <c r="GL14">
        <f>SUMIFS(DataRegularSeason20242025!$AA$3:$AA$1315,DataRegularSeason20242025!$B$3:$B$1315, "&lt;=" &amp; GL$1, DataRegularSeason20242025!$D$3:$D$1315, $A14)+SUMIFS(DataRegularSeason20242025!$AB$3:$AB$1315,DataRegularSeason20242025!$B$3:$B$1315, "&lt;=" &amp; GL$1, DataRegularSeason20242025!$E$3:$E$1315, $A14)</f>
        <v>15</v>
      </c>
      <c r="GM14">
        <f>SUMIFS(DataRegularSeason20242025!$AA$3:$AA$1315,DataRegularSeason20242025!$B$3:$B$1315, "&lt;=" &amp; GM$1, DataRegularSeason20242025!$D$3:$D$1315, $A14)+SUMIFS(DataRegularSeason20242025!$AB$3:$AB$1315,DataRegularSeason20242025!$B$3:$B$1315, "&lt;=" &amp; GM$1, DataRegularSeason20242025!$E$3:$E$1315, $A14)</f>
        <v>15</v>
      </c>
      <c r="GN14">
        <f>SUMIFS(DataRegularSeason20242025!$AA$3:$AA$1315,DataRegularSeason20242025!$B$3:$B$1315, "&lt;=" &amp; GN$1, DataRegularSeason20242025!$D$3:$D$1315, $A14)+SUMIFS(DataRegularSeason20242025!$AB$3:$AB$1315,DataRegularSeason20242025!$B$3:$B$1315, "&lt;=" &amp; GN$1, DataRegularSeason20242025!$E$3:$E$1315, $A14)</f>
        <v>15</v>
      </c>
      <c r="GO14">
        <f>SUMIFS(DataRegularSeason20242025!$AA$3:$AA$1315,DataRegularSeason20242025!$B$3:$B$1315, "&lt;=" &amp; GO$1, DataRegularSeason20242025!$D$3:$D$1315, $A14)+SUMIFS(DataRegularSeason20242025!$AB$3:$AB$1315,DataRegularSeason20242025!$B$3:$B$1315, "&lt;=" &amp; GO$1, DataRegularSeason20242025!$E$3:$E$1315, $A14)</f>
        <v>15</v>
      </c>
      <c r="GP14">
        <f>SUMIFS(DataRegularSeason20242025!$AA$3:$AA$1315,DataRegularSeason20242025!$B$3:$B$1315, "&lt;=" &amp; GP$1, DataRegularSeason20242025!$D$3:$D$1315, $A14)+SUMIFS(DataRegularSeason20242025!$AB$3:$AB$1315,DataRegularSeason20242025!$B$3:$B$1315, "&lt;=" &amp; GP$1, DataRegularSeason20242025!$E$3:$E$1315, $A14)</f>
        <v>15</v>
      </c>
      <c r="GQ14">
        <f>SUMIFS(DataRegularSeason20242025!$AA$3:$AA$1315,DataRegularSeason20242025!$B$3:$B$1315, "&lt;=" &amp; GQ$1, DataRegularSeason20242025!$D$3:$D$1315, $A14)+SUMIFS(DataRegularSeason20242025!$AB$3:$AB$1315,DataRegularSeason20242025!$B$3:$B$1315, "&lt;=" &amp; GQ$1, DataRegularSeason20242025!$E$3:$E$1315, $A14)</f>
        <v>15</v>
      </c>
      <c r="GR14">
        <f>SUMIFS(DataRegularSeason20242025!$AA$3:$AA$1315,DataRegularSeason20242025!$B$3:$B$1315, "&lt;=" &amp; GR$1, DataRegularSeason20242025!$D$3:$D$1315, $A14)+SUMIFS(DataRegularSeason20242025!$AB$3:$AB$1315,DataRegularSeason20242025!$B$3:$B$1315, "&lt;=" &amp; GR$1, DataRegularSeason20242025!$E$3:$E$1315, $A14)</f>
        <v>15</v>
      </c>
      <c r="GS14">
        <f>SUMIFS(DataRegularSeason20242025!$AA$3:$AA$1315,DataRegularSeason20242025!$B$3:$B$1315, "&lt;=" &amp; GS$1, DataRegularSeason20242025!$D$3:$D$1315, $A14)+SUMIFS(DataRegularSeason20242025!$AB$3:$AB$1315,DataRegularSeason20242025!$B$3:$B$1315, "&lt;=" &amp; GS$1, DataRegularSeason20242025!$E$3:$E$1315, $A14)</f>
        <v>15</v>
      </c>
      <c r="GT14">
        <f>SUMIFS(DataRegularSeason20242025!$AA$3:$AA$1315,DataRegularSeason20242025!$B$3:$B$1315, "&lt;=" &amp; GT$1, DataRegularSeason20242025!$D$3:$D$1315, $A14)+SUMIFS(DataRegularSeason20242025!$AB$3:$AB$1315,DataRegularSeason20242025!$B$3:$B$1315, "&lt;=" &amp; GT$1, DataRegularSeason20242025!$E$3:$E$1315, $A14)</f>
        <v>15</v>
      </c>
      <c r="GU14">
        <f>SUMIFS(DataRegularSeason20242025!$AA$3:$AA$1315,DataRegularSeason20242025!$B$3:$B$1315, "&lt;=" &amp; GU$1, DataRegularSeason20242025!$D$3:$D$1315, $A14)+SUMIFS(DataRegularSeason20242025!$AB$3:$AB$1315,DataRegularSeason20242025!$B$3:$B$1315, "&lt;=" &amp; GU$1, DataRegularSeason20242025!$E$3:$E$1315, $A14)</f>
        <v>15</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14</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14</v>
      </c>
      <c r="AY15">
        <f>SUMIFS(DataRegularSeason20242025!$AA$3:$AA$1315,DataRegularSeason20242025!$B$3:$B$1315, "&lt;=" &amp; AY$1, DataRegularSeason20242025!$D$3:$D$1315, $A15)+SUMIFS(DataRegularSeason20242025!$AB$3:$AB$1315,DataRegularSeason20242025!$B$3:$B$1315, "&lt;=" &amp; AY$1, DataRegularSeason20242025!$E$3:$E$1315, $A15)</f>
        <v>14</v>
      </c>
      <c r="AZ15">
        <f>SUMIFS(DataRegularSeason20242025!$AA$3:$AA$1315,DataRegularSeason20242025!$B$3:$B$1315, "&lt;=" &amp; AZ$1, DataRegularSeason20242025!$D$3:$D$1315, $A15)+SUMIFS(DataRegularSeason20242025!$AB$3:$AB$1315,DataRegularSeason20242025!$B$3:$B$1315, "&lt;=" &amp; AZ$1, DataRegularSeason20242025!$E$3:$E$1315, $A15)</f>
        <v>14</v>
      </c>
      <c r="BA15">
        <f>SUMIFS(DataRegularSeason20242025!$AA$3:$AA$1315,DataRegularSeason20242025!$B$3:$B$1315, "&lt;=" &amp; BA$1, DataRegularSeason20242025!$D$3:$D$1315, $A15)+SUMIFS(DataRegularSeason20242025!$AB$3:$AB$1315,DataRegularSeason20242025!$B$3:$B$1315, "&lt;=" &amp; BA$1, DataRegularSeason20242025!$E$3:$E$1315, $A15)</f>
        <v>14</v>
      </c>
      <c r="BB15">
        <f>SUMIFS(DataRegularSeason20242025!$AA$3:$AA$1315,DataRegularSeason20242025!$B$3:$B$1315, "&lt;=" &amp; BB$1, DataRegularSeason20242025!$D$3:$D$1315, $A15)+SUMIFS(DataRegularSeason20242025!$AB$3:$AB$1315,DataRegularSeason20242025!$B$3:$B$1315, "&lt;=" &amp; BB$1, DataRegularSeason20242025!$E$3:$E$1315, $A15)</f>
        <v>14</v>
      </c>
      <c r="BC15">
        <f>SUMIFS(DataRegularSeason20242025!$AA$3:$AA$1315,DataRegularSeason20242025!$B$3:$B$1315, "&lt;=" &amp; BC$1, DataRegularSeason20242025!$D$3:$D$1315, $A15)+SUMIFS(DataRegularSeason20242025!$AB$3:$AB$1315,DataRegularSeason20242025!$B$3:$B$1315, "&lt;=" &amp; BC$1, DataRegularSeason20242025!$E$3:$E$1315, $A15)</f>
        <v>14</v>
      </c>
      <c r="BD15">
        <f>SUMIFS(DataRegularSeason20242025!$AA$3:$AA$1315,DataRegularSeason20242025!$B$3:$B$1315, "&lt;=" &amp; BD$1, DataRegularSeason20242025!$D$3:$D$1315, $A15)+SUMIFS(DataRegularSeason20242025!$AB$3:$AB$1315,DataRegularSeason20242025!$B$3:$B$1315, "&lt;=" &amp; BD$1, DataRegularSeason20242025!$E$3:$E$1315, $A15)</f>
        <v>14</v>
      </c>
      <c r="BE15">
        <f>SUMIFS(DataRegularSeason20242025!$AA$3:$AA$1315,DataRegularSeason20242025!$B$3:$B$1315, "&lt;=" &amp; BE$1, DataRegularSeason20242025!$D$3:$D$1315, $A15)+SUMIFS(DataRegularSeason20242025!$AB$3:$AB$1315,DataRegularSeason20242025!$B$3:$B$1315, "&lt;=" &amp; BE$1, DataRegularSeason20242025!$E$3:$E$1315, $A15)</f>
        <v>14</v>
      </c>
      <c r="BF15">
        <f>SUMIFS(DataRegularSeason20242025!$AA$3:$AA$1315,DataRegularSeason20242025!$B$3:$B$1315, "&lt;=" &amp; BF$1, DataRegularSeason20242025!$D$3:$D$1315, $A15)+SUMIFS(DataRegularSeason20242025!$AB$3:$AB$1315,DataRegularSeason20242025!$B$3:$B$1315, "&lt;=" &amp; BF$1, DataRegularSeason20242025!$E$3:$E$1315, $A15)</f>
        <v>14</v>
      </c>
      <c r="BG15">
        <f>SUMIFS(DataRegularSeason20242025!$AA$3:$AA$1315,DataRegularSeason20242025!$B$3:$B$1315, "&lt;=" &amp; BG$1, DataRegularSeason20242025!$D$3:$D$1315, $A15)+SUMIFS(DataRegularSeason20242025!$AB$3:$AB$1315,DataRegularSeason20242025!$B$3:$B$1315, "&lt;=" &amp; BG$1, DataRegularSeason20242025!$E$3:$E$1315, $A15)</f>
        <v>14</v>
      </c>
      <c r="BH15">
        <f>SUMIFS(DataRegularSeason20242025!$AA$3:$AA$1315,DataRegularSeason20242025!$B$3:$B$1315, "&lt;=" &amp; BH$1, DataRegularSeason20242025!$D$3:$D$1315, $A15)+SUMIFS(DataRegularSeason20242025!$AB$3:$AB$1315,DataRegularSeason20242025!$B$3:$B$1315, "&lt;=" &amp; BH$1, DataRegularSeason20242025!$E$3:$E$1315, $A15)</f>
        <v>14</v>
      </c>
      <c r="BI15">
        <f>SUMIFS(DataRegularSeason20242025!$AA$3:$AA$1315,DataRegularSeason20242025!$B$3:$B$1315, "&lt;=" &amp; BI$1, DataRegularSeason20242025!$D$3:$D$1315, $A15)+SUMIFS(DataRegularSeason20242025!$AB$3:$AB$1315,DataRegularSeason20242025!$B$3:$B$1315, "&lt;=" &amp; BI$1, DataRegularSeason20242025!$E$3:$E$1315, $A15)</f>
        <v>14</v>
      </c>
      <c r="BJ15">
        <f>SUMIFS(DataRegularSeason20242025!$AA$3:$AA$1315,DataRegularSeason20242025!$B$3:$B$1315, "&lt;=" &amp; BJ$1, DataRegularSeason20242025!$D$3:$D$1315, $A15)+SUMIFS(DataRegularSeason20242025!$AB$3:$AB$1315,DataRegularSeason20242025!$B$3:$B$1315, "&lt;=" &amp; BJ$1, DataRegularSeason20242025!$E$3:$E$1315, $A15)</f>
        <v>14</v>
      </c>
      <c r="BK15">
        <f>SUMIFS(DataRegularSeason20242025!$AA$3:$AA$1315,DataRegularSeason20242025!$B$3:$B$1315, "&lt;=" &amp; BK$1, DataRegularSeason20242025!$D$3:$D$1315, $A15)+SUMIFS(DataRegularSeason20242025!$AB$3:$AB$1315,DataRegularSeason20242025!$B$3:$B$1315, "&lt;=" &amp; BK$1, DataRegularSeason20242025!$E$3:$E$1315, $A15)</f>
        <v>14</v>
      </c>
      <c r="BL15">
        <f>SUMIFS(DataRegularSeason20242025!$AA$3:$AA$1315,DataRegularSeason20242025!$B$3:$B$1315, "&lt;=" &amp; BL$1, DataRegularSeason20242025!$D$3:$D$1315, $A15)+SUMIFS(DataRegularSeason20242025!$AB$3:$AB$1315,DataRegularSeason20242025!$B$3:$B$1315, "&lt;=" &amp; BL$1, DataRegularSeason20242025!$E$3:$E$1315, $A15)</f>
        <v>14</v>
      </c>
      <c r="BM15">
        <f>SUMIFS(DataRegularSeason20242025!$AA$3:$AA$1315,DataRegularSeason20242025!$B$3:$B$1315, "&lt;=" &amp; BM$1, DataRegularSeason20242025!$D$3:$D$1315, $A15)+SUMIFS(DataRegularSeason20242025!$AB$3:$AB$1315,DataRegularSeason20242025!$B$3:$B$1315, "&lt;=" &amp; BM$1, DataRegularSeason20242025!$E$3:$E$1315, $A15)</f>
        <v>14</v>
      </c>
      <c r="BN15">
        <f>SUMIFS(DataRegularSeason20242025!$AA$3:$AA$1315,DataRegularSeason20242025!$B$3:$B$1315, "&lt;=" &amp; BN$1, DataRegularSeason20242025!$D$3:$D$1315, $A15)+SUMIFS(DataRegularSeason20242025!$AB$3:$AB$1315,DataRegularSeason20242025!$B$3:$B$1315, "&lt;=" &amp; BN$1, DataRegularSeason20242025!$E$3:$E$1315, $A15)</f>
        <v>14</v>
      </c>
      <c r="BO15">
        <f>SUMIFS(DataRegularSeason20242025!$AA$3:$AA$1315,DataRegularSeason20242025!$B$3:$B$1315, "&lt;=" &amp; BO$1, DataRegularSeason20242025!$D$3:$D$1315, $A15)+SUMIFS(DataRegularSeason20242025!$AB$3:$AB$1315,DataRegularSeason20242025!$B$3:$B$1315, "&lt;=" &amp; BO$1, DataRegularSeason20242025!$E$3:$E$1315, $A15)</f>
        <v>14</v>
      </c>
      <c r="BP15">
        <f>SUMIFS(DataRegularSeason20242025!$AA$3:$AA$1315,DataRegularSeason20242025!$B$3:$B$1315, "&lt;=" &amp; BP$1, DataRegularSeason20242025!$D$3:$D$1315, $A15)+SUMIFS(DataRegularSeason20242025!$AB$3:$AB$1315,DataRegularSeason20242025!$B$3:$B$1315, "&lt;=" &amp; BP$1, DataRegularSeason20242025!$E$3:$E$1315, $A15)</f>
        <v>14</v>
      </c>
      <c r="BQ15">
        <f>SUMIFS(DataRegularSeason20242025!$AA$3:$AA$1315,DataRegularSeason20242025!$B$3:$B$1315, "&lt;=" &amp; BQ$1, DataRegularSeason20242025!$D$3:$D$1315, $A15)+SUMIFS(DataRegularSeason20242025!$AB$3:$AB$1315,DataRegularSeason20242025!$B$3:$B$1315, "&lt;=" &amp; BQ$1, DataRegularSeason20242025!$E$3:$E$1315, $A15)</f>
        <v>14</v>
      </c>
      <c r="BR15">
        <f>SUMIFS(DataRegularSeason20242025!$AA$3:$AA$1315,DataRegularSeason20242025!$B$3:$B$1315, "&lt;=" &amp; BR$1, DataRegularSeason20242025!$D$3:$D$1315, $A15)+SUMIFS(DataRegularSeason20242025!$AB$3:$AB$1315,DataRegularSeason20242025!$B$3:$B$1315, "&lt;=" &amp; BR$1, DataRegularSeason20242025!$E$3:$E$1315, $A15)</f>
        <v>14</v>
      </c>
      <c r="BS15">
        <f>SUMIFS(DataRegularSeason20242025!$AA$3:$AA$1315,DataRegularSeason20242025!$B$3:$B$1315, "&lt;=" &amp; BS$1, DataRegularSeason20242025!$D$3:$D$1315, $A15)+SUMIFS(DataRegularSeason20242025!$AB$3:$AB$1315,DataRegularSeason20242025!$B$3:$B$1315, "&lt;=" &amp; BS$1, DataRegularSeason20242025!$E$3:$E$1315, $A15)</f>
        <v>14</v>
      </c>
      <c r="BT15">
        <f>SUMIFS(DataRegularSeason20242025!$AA$3:$AA$1315,DataRegularSeason20242025!$B$3:$B$1315, "&lt;=" &amp; BT$1, DataRegularSeason20242025!$D$3:$D$1315, $A15)+SUMIFS(DataRegularSeason20242025!$AB$3:$AB$1315,DataRegularSeason20242025!$B$3:$B$1315, "&lt;=" &amp; BT$1, DataRegularSeason20242025!$E$3:$E$1315, $A15)</f>
        <v>14</v>
      </c>
      <c r="BU15">
        <f>SUMIFS(DataRegularSeason20242025!$AA$3:$AA$1315,DataRegularSeason20242025!$B$3:$B$1315, "&lt;=" &amp; BU$1, DataRegularSeason20242025!$D$3:$D$1315, $A15)+SUMIFS(DataRegularSeason20242025!$AB$3:$AB$1315,DataRegularSeason20242025!$B$3:$B$1315, "&lt;=" &amp; BU$1, DataRegularSeason20242025!$E$3:$E$1315, $A15)</f>
        <v>14</v>
      </c>
      <c r="BV15">
        <f>SUMIFS(DataRegularSeason20242025!$AA$3:$AA$1315,DataRegularSeason20242025!$B$3:$B$1315, "&lt;=" &amp; BV$1, DataRegularSeason20242025!$D$3:$D$1315, $A15)+SUMIFS(DataRegularSeason20242025!$AB$3:$AB$1315,DataRegularSeason20242025!$B$3:$B$1315, "&lt;=" &amp; BV$1, DataRegularSeason20242025!$E$3:$E$1315, $A15)</f>
        <v>14</v>
      </c>
      <c r="BW15">
        <f>SUMIFS(DataRegularSeason20242025!$AA$3:$AA$1315,DataRegularSeason20242025!$B$3:$B$1315, "&lt;=" &amp; BW$1, DataRegularSeason20242025!$D$3:$D$1315, $A15)+SUMIFS(DataRegularSeason20242025!$AB$3:$AB$1315,DataRegularSeason20242025!$B$3:$B$1315, "&lt;=" &amp; BW$1, DataRegularSeason20242025!$E$3:$E$1315, $A15)</f>
        <v>14</v>
      </c>
      <c r="BX15">
        <f>SUMIFS(DataRegularSeason20242025!$AA$3:$AA$1315,DataRegularSeason20242025!$B$3:$B$1315, "&lt;=" &amp; BX$1, DataRegularSeason20242025!$D$3:$D$1315, $A15)+SUMIFS(DataRegularSeason20242025!$AB$3:$AB$1315,DataRegularSeason20242025!$B$3:$B$1315, "&lt;=" &amp; BX$1, DataRegularSeason20242025!$E$3:$E$1315, $A15)</f>
        <v>14</v>
      </c>
      <c r="BY15">
        <f>SUMIFS(DataRegularSeason20242025!$AA$3:$AA$1315,DataRegularSeason20242025!$B$3:$B$1315, "&lt;=" &amp; BY$1, DataRegularSeason20242025!$D$3:$D$1315, $A15)+SUMIFS(DataRegularSeason20242025!$AB$3:$AB$1315,DataRegularSeason20242025!$B$3:$B$1315, "&lt;=" &amp; BY$1, DataRegularSeason20242025!$E$3:$E$1315, $A15)</f>
        <v>14</v>
      </c>
      <c r="BZ15">
        <f>SUMIFS(DataRegularSeason20242025!$AA$3:$AA$1315,DataRegularSeason20242025!$B$3:$B$1315, "&lt;=" &amp; BZ$1, DataRegularSeason20242025!$D$3:$D$1315, $A15)+SUMIFS(DataRegularSeason20242025!$AB$3:$AB$1315,DataRegularSeason20242025!$B$3:$B$1315, "&lt;=" &amp; BZ$1, DataRegularSeason20242025!$E$3:$E$1315, $A15)</f>
        <v>14</v>
      </c>
      <c r="CA15">
        <f>SUMIFS(DataRegularSeason20242025!$AA$3:$AA$1315,DataRegularSeason20242025!$B$3:$B$1315, "&lt;=" &amp; CA$1, DataRegularSeason20242025!$D$3:$D$1315, $A15)+SUMIFS(DataRegularSeason20242025!$AB$3:$AB$1315,DataRegularSeason20242025!$B$3:$B$1315, "&lt;=" &amp; CA$1, DataRegularSeason20242025!$E$3:$E$1315, $A15)</f>
        <v>14</v>
      </c>
      <c r="CB15">
        <f>SUMIFS(DataRegularSeason20242025!$AA$3:$AA$1315,DataRegularSeason20242025!$B$3:$B$1315, "&lt;=" &amp; CB$1, DataRegularSeason20242025!$D$3:$D$1315, $A15)+SUMIFS(DataRegularSeason20242025!$AB$3:$AB$1315,DataRegularSeason20242025!$B$3:$B$1315, "&lt;=" &amp; CB$1, DataRegularSeason20242025!$E$3:$E$1315, $A15)</f>
        <v>14</v>
      </c>
      <c r="CC15">
        <f>SUMIFS(DataRegularSeason20242025!$AA$3:$AA$1315,DataRegularSeason20242025!$B$3:$B$1315, "&lt;=" &amp; CC$1, DataRegularSeason20242025!$D$3:$D$1315, $A15)+SUMIFS(DataRegularSeason20242025!$AB$3:$AB$1315,DataRegularSeason20242025!$B$3:$B$1315, "&lt;=" &amp; CC$1, DataRegularSeason20242025!$E$3:$E$1315, $A15)</f>
        <v>14</v>
      </c>
      <c r="CD15">
        <f>SUMIFS(DataRegularSeason20242025!$AA$3:$AA$1315,DataRegularSeason20242025!$B$3:$B$1315, "&lt;=" &amp; CD$1, DataRegularSeason20242025!$D$3:$D$1315, $A15)+SUMIFS(DataRegularSeason20242025!$AB$3:$AB$1315,DataRegularSeason20242025!$B$3:$B$1315, "&lt;=" &amp; CD$1, DataRegularSeason20242025!$E$3:$E$1315, $A15)</f>
        <v>14</v>
      </c>
      <c r="CE15">
        <f>SUMIFS(DataRegularSeason20242025!$AA$3:$AA$1315,DataRegularSeason20242025!$B$3:$B$1315, "&lt;=" &amp; CE$1, DataRegularSeason20242025!$D$3:$D$1315, $A15)+SUMIFS(DataRegularSeason20242025!$AB$3:$AB$1315,DataRegularSeason20242025!$B$3:$B$1315, "&lt;=" &amp; CE$1, DataRegularSeason20242025!$E$3:$E$1315, $A15)</f>
        <v>14</v>
      </c>
      <c r="CF15">
        <f>SUMIFS(DataRegularSeason20242025!$AA$3:$AA$1315,DataRegularSeason20242025!$B$3:$B$1315, "&lt;=" &amp; CF$1, DataRegularSeason20242025!$D$3:$D$1315, $A15)+SUMIFS(DataRegularSeason20242025!$AB$3:$AB$1315,DataRegularSeason20242025!$B$3:$B$1315, "&lt;=" &amp; CF$1, DataRegularSeason20242025!$E$3:$E$1315, $A15)</f>
        <v>14</v>
      </c>
      <c r="CG15">
        <f>SUMIFS(DataRegularSeason20242025!$AA$3:$AA$1315,DataRegularSeason20242025!$B$3:$B$1315, "&lt;=" &amp; CG$1, DataRegularSeason20242025!$D$3:$D$1315, $A15)+SUMIFS(DataRegularSeason20242025!$AB$3:$AB$1315,DataRegularSeason20242025!$B$3:$B$1315, "&lt;=" &amp; CG$1, DataRegularSeason20242025!$E$3:$E$1315, $A15)</f>
        <v>14</v>
      </c>
      <c r="CH15">
        <f>SUMIFS(DataRegularSeason20242025!$AA$3:$AA$1315,DataRegularSeason20242025!$B$3:$B$1315, "&lt;=" &amp; CH$1, DataRegularSeason20242025!$D$3:$D$1315, $A15)+SUMIFS(DataRegularSeason20242025!$AB$3:$AB$1315,DataRegularSeason20242025!$B$3:$B$1315, "&lt;=" &amp; CH$1, DataRegularSeason20242025!$E$3:$E$1315, $A15)</f>
        <v>14</v>
      </c>
      <c r="CI15">
        <f>SUMIFS(DataRegularSeason20242025!$AA$3:$AA$1315,DataRegularSeason20242025!$B$3:$B$1315, "&lt;=" &amp; CI$1, DataRegularSeason20242025!$D$3:$D$1315, $A15)+SUMIFS(DataRegularSeason20242025!$AB$3:$AB$1315,DataRegularSeason20242025!$B$3:$B$1315, "&lt;=" &amp; CI$1, DataRegularSeason20242025!$E$3:$E$1315, $A15)</f>
        <v>14</v>
      </c>
      <c r="CJ15">
        <f>SUMIFS(DataRegularSeason20242025!$AA$3:$AA$1315,DataRegularSeason20242025!$B$3:$B$1315, "&lt;=" &amp; CJ$1, DataRegularSeason20242025!$D$3:$D$1315, $A15)+SUMIFS(DataRegularSeason20242025!$AB$3:$AB$1315,DataRegularSeason20242025!$B$3:$B$1315, "&lt;=" &amp; CJ$1, DataRegularSeason20242025!$E$3:$E$1315, $A15)</f>
        <v>14</v>
      </c>
      <c r="CK15">
        <f>SUMIFS(DataRegularSeason20242025!$AA$3:$AA$1315,DataRegularSeason20242025!$B$3:$B$1315, "&lt;=" &amp; CK$1, DataRegularSeason20242025!$D$3:$D$1315, $A15)+SUMIFS(DataRegularSeason20242025!$AB$3:$AB$1315,DataRegularSeason20242025!$B$3:$B$1315, "&lt;=" &amp; CK$1, DataRegularSeason20242025!$E$3:$E$1315, $A15)</f>
        <v>14</v>
      </c>
      <c r="CL15">
        <f>SUMIFS(DataRegularSeason20242025!$AA$3:$AA$1315,DataRegularSeason20242025!$B$3:$B$1315, "&lt;=" &amp; CL$1, DataRegularSeason20242025!$D$3:$D$1315, $A15)+SUMIFS(DataRegularSeason20242025!$AB$3:$AB$1315,DataRegularSeason20242025!$B$3:$B$1315, "&lt;=" &amp; CL$1, DataRegularSeason20242025!$E$3:$E$1315, $A15)</f>
        <v>14</v>
      </c>
      <c r="CM15">
        <f>SUMIFS(DataRegularSeason20242025!$AA$3:$AA$1315,DataRegularSeason20242025!$B$3:$B$1315, "&lt;=" &amp; CM$1, DataRegularSeason20242025!$D$3:$D$1315, $A15)+SUMIFS(DataRegularSeason20242025!$AB$3:$AB$1315,DataRegularSeason20242025!$B$3:$B$1315, "&lt;=" &amp; CM$1, DataRegularSeason20242025!$E$3:$E$1315, $A15)</f>
        <v>14</v>
      </c>
      <c r="CN15">
        <f>SUMIFS(DataRegularSeason20242025!$AA$3:$AA$1315,DataRegularSeason20242025!$B$3:$B$1315, "&lt;=" &amp; CN$1, DataRegularSeason20242025!$D$3:$D$1315, $A15)+SUMIFS(DataRegularSeason20242025!$AB$3:$AB$1315,DataRegularSeason20242025!$B$3:$B$1315, "&lt;=" &amp; CN$1, DataRegularSeason20242025!$E$3:$E$1315, $A15)</f>
        <v>14</v>
      </c>
      <c r="CO15">
        <f>SUMIFS(DataRegularSeason20242025!$AA$3:$AA$1315,DataRegularSeason20242025!$B$3:$B$1315, "&lt;=" &amp; CO$1, DataRegularSeason20242025!$D$3:$D$1315, $A15)+SUMIFS(DataRegularSeason20242025!$AB$3:$AB$1315,DataRegularSeason20242025!$B$3:$B$1315, "&lt;=" &amp; CO$1, DataRegularSeason20242025!$E$3:$E$1315, $A15)</f>
        <v>14</v>
      </c>
      <c r="CP15">
        <f>SUMIFS(DataRegularSeason20242025!$AA$3:$AA$1315,DataRegularSeason20242025!$B$3:$B$1315, "&lt;=" &amp; CP$1, DataRegularSeason20242025!$D$3:$D$1315, $A15)+SUMIFS(DataRegularSeason20242025!$AB$3:$AB$1315,DataRegularSeason20242025!$B$3:$B$1315, "&lt;=" &amp; CP$1, DataRegularSeason20242025!$E$3:$E$1315, $A15)</f>
        <v>14</v>
      </c>
      <c r="CQ15">
        <f>SUMIFS(DataRegularSeason20242025!$AA$3:$AA$1315,DataRegularSeason20242025!$B$3:$B$1315, "&lt;=" &amp; CQ$1, DataRegularSeason20242025!$D$3:$D$1315, $A15)+SUMIFS(DataRegularSeason20242025!$AB$3:$AB$1315,DataRegularSeason20242025!$B$3:$B$1315, "&lt;=" &amp; CQ$1, DataRegularSeason20242025!$E$3:$E$1315, $A15)</f>
        <v>14</v>
      </c>
      <c r="CR15">
        <f>SUMIFS(DataRegularSeason20242025!$AA$3:$AA$1315,DataRegularSeason20242025!$B$3:$B$1315, "&lt;=" &amp; CR$1, DataRegularSeason20242025!$D$3:$D$1315, $A15)+SUMIFS(DataRegularSeason20242025!$AB$3:$AB$1315,DataRegularSeason20242025!$B$3:$B$1315, "&lt;=" &amp; CR$1, DataRegularSeason20242025!$E$3:$E$1315, $A15)</f>
        <v>14</v>
      </c>
      <c r="CS15">
        <f>SUMIFS(DataRegularSeason20242025!$AA$3:$AA$1315,DataRegularSeason20242025!$B$3:$B$1315, "&lt;=" &amp; CS$1, DataRegularSeason20242025!$D$3:$D$1315, $A15)+SUMIFS(DataRegularSeason20242025!$AB$3:$AB$1315,DataRegularSeason20242025!$B$3:$B$1315, "&lt;=" &amp; CS$1, DataRegularSeason20242025!$E$3:$E$1315, $A15)</f>
        <v>14</v>
      </c>
      <c r="CT15">
        <f>SUMIFS(DataRegularSeason20242025!$AA$3:$AA$1315,DataRegularSeason20242025!$B$3:$B$1315, "&lt;=" &amp; CT$1, DataRegularSeason20242025!$D$3:$D$1315, $A15)+SUMIFS(DataRegularSeason20242025!$AB$3:$AB$1315,DataRegularSeason20242025!$B$3:$B$1315, "&lt;=" &amp; CT$1, DataRegularSeason20242025!$E$3:$E$1315, $A15)</f>
        <v>14</v>
      </c>
      <c r="CU15">
        <f>SUMIFS(DataRegularSeason20242025!$AA$3:$AA$1315,DataRegularSeason20242025!$B$3:$B$1315, "&lt;=" &amp; CU$1, DataRegularSeason20242025!$D$3:$D$1315, $A15)+SUMIFS(DataRegularSeason20242025!$AB$3:$AB$1315,DataRegularSeason20242025!$B$3:$B$1315, "&lt;=" &amp; CU$1, DataRegularSeason20242025!$E$3:$E$1315, $A15)</f>
        <v>14</v>
      </c>
      <c r="CV15">
        <f>SUMIFS(DataRegularSeason20242025!$AA$3:$AA$1315,DataRegularSeason20242025!$B$3:$B$1315, "&lt;=" &amp; CV$1, DataRegularSeason20242025!$D$3:$D$1315, $A15)+SUMIFS(DataRegularSeason20242025!$AB$3:$AB$1315,DataRegularSeason20242025!$B$3:$B$1315, "&lt;=" &amp; CV$1, DataRegularSeason20242025!$E$3:$E$1315, $A15)</f>
        <v>14</v>
      </c>
      <c r="CW15">
        <f>SUMIFS(DataRegularSeason20242025!$AA$3:$AA$1315,DataRegularSeason20242025!$B$3:$B$1315, "&lt;=" &amp; CW$1, DataRegularSeason20242025!$D$3:$D$1315, $A15)+SUMIFS(DataRegularSeason20242025!$AB$3:$AB$1315,DataRegularSeason20242025!$B$3:$B$1315, "&lt;=" &amp; CW$1, DataRegularSeason20242025!$E$3:$E$1315, $A15)</f>
        <v>14</v>
      </c>
      <c r="CX15">
        <f>SUMIFS(DataRegularSeason20242025!$AA$3:$AA$1315,DataRegularSeason20242025!$B$3:$B$1315, "&lt;=" &amp; CX$1, DataRegularSeason20242025!$D$3:$D$1315, $A15)+SUMIFS(DataRegularSeason20242025!$AB$3:$AB$1315,DataRegularSeason20242025!$B$3:$B$1315, "&lt;=" &amp; CX$1, DataRegularSeason20242025!$E$3:$E$1315, $A15)</f>
        <v>14</v>
      </c>
      <c r="CY15">
        <f>SUMIFS(DataRegularSeason20242025!$AA$3:$AA$1315,DataRegularSeason20242025!$B$3:$B$1315, "&lt;=" &amp; CY$1, DataRegularSeason20242025!$D$3:$D$1315, $A15)+SUMIFS(DataRegularSeason20242025!$AB$3:$AB$1315,DataRegularSeason20242025!$B$3:$B$1315, "&lt;=" &amp; CY$1, DataRegularSeason20242025!$E$3:$E$1315, $A15)</f>
        <v>14</v>
      </c>
      <c r="CZ15">
        <f>SUMIFS(DataRegularSeason20242025!$AA$3:$AA$1315,DataRegularSeason20242025!$B$3:$B$1315, "&lt;=" &amp; CZ$1, DataRegularSeason20242025!$D$3:$D$1315, $A15)+SUMIFS(DataRegularSeason20242025!$AB$3:$AB$1315,DataRegularSeason20242025!$B$3:$B$1315, "&lt;=" &amp; CZ$1, DataRegularSeason20242025!$E$3:$E$1315, $A15)</f>
        <v>14</v>
      </c>
      <c r="DA15">
        <f>SUMIFS(DataRegularSeason20242025!$AA$3:$AA$1315,DataRegularSeason20242025!$B$3:$B$1315, "&lt;=" &amp; DA$1, DataRegularSeason20242025!$D$3:$D$1315, $A15)+SUMIFS(DataRegularSeason20242025!$AB$3:$AB$1315,DataRegularSeason20242025!$B$3:$B$1315, "&lt;=" &amp; DA$1, DataRegularSeason20242025!$E$3:$E$1315, $A15)</f>
        <v>14</v>
      </c>
      <c r="DB15">
        <f>SUMIFS(DataRegularSeason20242025!$AA$3:$AA$1315,DataRegularSeason20242025!$B$3:$B$1315, "&lt;=" &amp; DB$1, DataRegularSeason20242025!$D$3:$D$1315, $A15)+SUMIFS(DataRegularSeason20242025!$AB$3:$AB$1315,DataRegularSeason20242025!$B$3:$B$1315, "&lt;=" &amp; DB$1, DataRegularSeason20242025!$E$3:$E$1315, $A15)</f>
        <v>14</v>
      </c>
      <c r="DC15">
        <f>SUMIFS(DataRegularSeason20242025!$AA$3:$AA$1315,DataRegularSeason20242025!$B$3:$B$1315, "&lt;=" &amp; DC$1, DataRegularSeason20242025!$D$3:$D$1315, $A15)+SUMIFS(DataRegularSeason20242025!$AB$3:$AB$1315,DataRegularSeason20242025!$B$3:$B$1315, "&lt;=" &amp; DC$1, DataRegularSeason20242025!$E$3:$E$1315, $A15)</f>
        <v>14</v>
      </c>
      <c r="DD15">
        <f>SUMIFS(DataRegularSeason20242025!$AA$3:$AA$1315,DataRegularSeason20242025!$B$3:$B$1315, "&lt;=" &amp; DD$1, DataRegularSeason20242025!$D$3:$D$1315, $A15)+SUMIFS(DataRegularSeason20242025!$AB$3:$AB$1315,DataRegularSeason20242025!$B$3:$B$1315, "&lt;=" &amp; DD$1, DataRegularSeason20242025!$E$3:$E$1315, $A15)</f>
        <v>14</v>
      </c>
      <c r="DE15">
        <f>SUMIFS(DataRegularSeason20242025!$AA$3:$AA$1315,DataRegularSeason20242025!$B$3:$B$1315, "&lt;=" &amp; DE$1, DataRegularSeason20242025!$D$3:$D$1315, $A15)+SUMIFS(DataRegularSeason20242025!$AB$3:$AB$1315,DataRegularSeason20242025!$B$3:$B$1315, "&lt;=" &amp; DE$1, DataRegularSeason20242025!$E$3:$E$1315, $A15)</f>
        <v>14</v>
      </c>
      <c r="DF15">
        <f>SUMIFS(DataRegularSeason20242025!$AA$3:$AA$1315,DataRegularSeason20242025!$B$3:$B$1315, "&lt;=" &amp; DF$1, DataRegularSeason20242025!$D$3:$D$1315, $A15)+SUMIFS(DataRegularSeason20242025!$AB$3:$AB$1315,DataRegularSeason20242025!$B$3:$B$1315, "&lt;=" &amp; DF$1, DataRegularSeason20242025!$E$3:$E$1315, $A15)</f>
        <v>14</v>
      </c>
      <c r="DG15">
        <f>SUMIFS(DataRegularSeason20242025!$AA$3:$AA$1315,DataRegularSeason20242025!$B$3:$B$1315, "&lt;=" &amp; DG$1, DataRegularSeason20242025!$D$3:$D$1315, $A15)+SUMIFS(DataRegularSeason20242025!$AB$3:$AB$1315,DataRegularSeason20242025!$B$3:$B$1315, "&lt;=" &amp; DG$1, DataRegularSeason20242025!$E$3:$E$1315, $A15)</f>
        <v>14</v>
      </c>
      <c r="DH15">
        <f>SUMIFS(DataRegularSeason20242025!$AA$3:$AA$1315,DataRegularSeason20242025!$B$3:$B$1315, "&lt;=" &amp; DH$1, DataRegularSeason20242025!$D$3:$D$1315, $A15)+SUMIFS(DataRegularSeason20242025!$AB$3:$AB$1315,DataRegularSeason20242025!$B$3:$B$1315, "&lt;=" &amp; DH$1, DataRegularSeason20242025!$E$3:$E$1315, $A15)</f>
        <v>14</v>
      </c>
      <c r="DI15">
        <f>SUMIFS(DataRegularSeason20242025!$AA$3:$AA$1315,DataRegularSeason20242025!$B$3:$B$1315, "&lt;=" &amp; DI$1, DataRegularSeason20242025!$D$3:$D$1315, $A15)+SUMIFS(DataRegularSeason20242025!$AB$3:$AB$1315,DataRegularSeason20242025!$B$3:$B$1315, "&lt;=" &amp; DI$1, DataRegularSeason20242025!$E$3:$E$1315, $A15)</f>
        <v>14</v>
      </c>
      <c r="DJ15">
        <f>SUMIFS(DataRegularSeason20242025!$AA$3:$AA$1315,DataRegularSeason20242025!$B$3:$B$1315, "&lt;=" &amp; DJ$1, DataRegularSeason20242025!$D$3:$D$1315, $A15)+SUMIFS(DataRegularSeason20242025!$AB$3:$AB$1315,DataRegularSeason20242025!$B$3:$B$1315, "&lt;=" &amp; DJ$1, DataRegularSeason20242025!$E$3:$E$1315, $A15)</f>
        <v>14</v>
      </c>
      <c r="DK15">
        <f>SUMIFS(DataRegularSeason20242025!$AA$3:$AA$1315,DataRegularSeason20242025!$B$3:$B$1315, "&lt;=" &amp; DK$1, DataRegularSeason20242025!$D$3:$D$1315, $A15)+SUMIFS(DataRegularSeason20242025!$AB$3:$AB$1315,DataRegularSeason20242025!$B$3:$B$1315, "&lt;=" &amp; DK$1, DataRegularSeason20242025!$E$3:$E$1315, $A15)</f>
        <v>14</v>
      </c>
      <c r="DL15">
        <f>SUMIFS(DataRegularSeason20242025!$AA$3:$AA$1315,DataRegularSeason20242025!$B$3:$B$1315, "&lt;=" &amp; DL$1, DataRegularSeason20242025!$D$3:$D$1315, $A15)+SUMIFS(DataRegularSeason20242025!$AB$3:$AB$1315,DataRegularSeason20242025!$B$3:$B$1315, "&lt;=" &amp; DL$1, DataRegularSeason20242025!$E$3:$E$1315, $A15)</f>
        <v>14</v>
      </c>
      <c r="DM15">
        <f>SUMIFS(DataRegularSeason20242025!$AA$3:$AA$1315,DataRegularSeason20242025!$B$3:$B$1315, "&lt;=" &amp; DM$1, DataRegularSeason20242025!$D$3:$D$1315, $A15)+SUMIFS(DataRegularSeason20242025!$AB$3:$AB$1315,DataRegularSeason20242025!$B$3:$B$1315, "&lt;=" &amp; DM$1, DataRegularSeason20242025!$E$3:$E$1315, $A15)</f>
        <v>14</v>
      </c>
      <c r="DN15">
        <f>SUMIFS(DataRegularSeason20242025!$AA$3:$AA$1315,DataRegularSeason20242025!$B$3:$B$1315, "&lt;=" &amp; DN$1, DataRegularSeason20242025!$D$3:$D$1315, $A15)+SUMIFS(DataRegularSeason20242025!$AB$3:$AB$1315,DataRegularSeason20242025!$B$3:$B$1315, "&lt;=" &amp; DN$1, DataRegularSeason20242025!$E$3:$E$1315, $A15)</f>
        <v>14</v>
      </c>
      <c r="DO15">
        <f>SUMIFS(DataRegularSeason20242025!$AA$3:$AA$1315,DataRegularSeason20242025!$B$3:$B$1315, "&lt;=" &amp; DO$1, DataRegularSeason20242025!$D$3:$D$1315, $A15)+SUMIFS(DataRegularSeason20242025!$AB$3:$AB$1315,DataRegularSeason20242025!$B$3:$B$1315, "&lt;=" &amp; DO$1, DataRegularSeason20242025!$E$3:$E$1315, $A15)</f>
        <v>14</v>
      </c>
      <c r="DP15">
        <f>SUMIFS(DataRegularSeason20242025!$AA$3:$AA$1315,DataRegularSeason20242025!$B$3:$B$1315, "&lt;=" &amp; DP$1, DataRegularSeason20242025!$D$3:$D$1315, $A15)+SUMIFS(DataRegularSeason20242025!$AB$3:$AB$1315,DataRegularSeason20242025!$B$3:$B$1315, "&lt;=" &amp; DP$1, DataRegularSeason20242025!$E$3:$E$1315, $A15)</f>
        <v>14</v>
      </c>
      <c r="DQ15">
        <f>SUMIFS(DataRegularSeason20242025!$AA$3:$AA$1315,DataRegularSeason20242025!$B$3:$B$1315, "&lt;=" &amp; DQ$1, DataRegularSeason20242025!$D$3:$D$1315, $A15)+SUMIFS(DataRegularSeason20242025!$AB$3:$AB$1315,DataRegularSeason20242025!$B$3:$B$1315, "&lt;=" &amp; DQ$1, DataRegularSeason20242025!$E$3:$E$1315, $A15)</f>
        <v>14</v>
      </c>
      <c r="DR15">
        <f>SUMIFS(DataRegularSeason20242025!$AA$3:$AA$1315,DataRegularSeason20242025!$B$3:$B$1315, "&lt;=" &amp; DR$1, DataRegularSeason20242025!$D$3:$D$1315, $A15)+SUMIFS(DataRegularSeason20242025!$AB$3:$AB$1315,DataRegularSeason20242025!$B$3:$B$1315, "&lt;=" &amp; DR$1, DataRegularSeason20242025!$E$3:$E$1315, $A15)</f>
        <v>14</v>
      </c>
      <c r="DS15">
        <f>SUMIFS(DataRegularSeason20242025!$AA$3:$AA$1315,DataRegularSeason20242025!$B$3:$B$1315, "&lt;=" &amp; DS$1, DataRegularSeason20242025!$D$3:$D$1315, $A15)+SUMIFS(DataRegularSeason20242025!$AB$3:$AB$1315,DataRegularSeason20242025!$B$3:$B$1315, "&lt;=" &amp; DS$1, DataRegularSeason20242025!$E$3:$E$1315, $A15)</f>
        <v>14</v>
      </c>
      <c r="DT15">
        <f>SUMIFS(DataRegularSeason20242025!$AA$3:$AA$1315,DataRegularSeason20242025!$B$3:$B$1315, "&lt;=" &amp; DT$1, DataRegularSeason20242025!$D$3:$D$1315, $A15)+SUMIFS(DataRegularSeason20242025!$AB$3:$AB$1315,DataRegularSeason20242025!$B$3:$B$1315, "&lt;=" &amp; DT$1, DataRegularSeason20242025!$E$3:$E$1315, $A15)</f>
        <v>14</v>
      </c>
      <c r="DU15">
        <f>SUMIFS(DataRegularSeason20242025!$AA$3:$AA$1315,DataRegularSeason20242025!$B$3:$B$1315, "&lt;=" &amp; DU$1, DataRegularSeason20242025!$D$3:$D$1315, $A15)+SUMIFS(DataRegularSeason20242025!$AB$3:$AB$1315,DataRegularSeason20242025!$B$3:$B$1315, "&lt;=" &amp; DU$1, DataRegularSeason20242025!$E$3:$E$1315, $A15)</f>
        <v>14</v>
      </c>
      <c r="DV15">
        <f>SUMIFS(DataRegularSeason20242025!$AA$3:$AA$1315,DataRegularSeason20242025!$B$3:$B$1315, "&lt;=" &amp; DV$1, DataRegularSeason20242025!$D$3:$D$1315, $A15)+SUMIFS(DataRegularSeason20242025!$AB$3:$AB$1315,DataRegularSeason20242025!$B$3:$B$1315, "&lt;=" &amp; DV$1, DataRegularSeason20242025!$E$3:$E$1315, $A15)</f>
        <v>14</v>
      </c>
      <c r="DW15">
        <f>SUMIFS(DataRegularSeason20242025!$AA$3:$AA$1315,DataRegularSeason20242025!$B$3:$B$1315, "&lt;=" &amp; DW$1, DataRegularSeason20242025!$D$3:$D$1315, $A15)+SUMIFS(DataRegularSeason20242025!$AB$3:$AB$1315,DataRegularSeason20242025!$B$3:$B$1315, "&lt;=" &amp; DW$1, DataRegularSeason20242025!$E$3:$E$1315, $A15)</f>
        <v>14</v>
      </c>
      <c r="DX15">
        <f>SUMIFS(DataRegularSeason20242025!$AA$3:$AA$1315,DataRegularSeason20242025!$B$3:$B$1315, "&lt;=" &amp; DX$1, DataRegularSeason20242025!$D$3:$D$1315, $A15)+SUMIFS(DataRegularSeason20242025!$AB$3:$AB$1315,DataRegularSeason20242025!$B$3:$B$1315, "&lt;=" &amp; DX$1, DataRegularSeason20242025!$E$3:$E$1315, $A15)</f>
        <v>14</v>
      </c>
      <c r="DY15">
        <f>SUMIFS(DataRegularSeason20242025!$AA$3:$AA$1315,DataRegularSeason20242025!$B$3:$B$1315, "&lt;=" &amp; DY$1, DataRegularSeason20242025!$D$3:$D$1315, $A15)+SUMIFS(DataRegularSeason20242025!$AB$3:$AB$1315,DataRegularSeason20242025!$B$3:$B$1315, "&lt;=" &amp; DY$1, DataRegularSeason20242025!$E$3:$E$1315, $A15)</f>
        <v>14</v>
      </c>
      <c r="DZ15">
        <f>SUMIFS(DataRegularSeason20242025!$AA$3:$AA$1315,DataRegularSeason20242025!$B$3:$B$1315, "&lt;=" &amp; DZ$1, DataRegularSeason20242025!$D$3:$D$1315, $A15)+SUMIFS(DataRegularSeason20242025!$AB$3:$AB$1315,DataRegularSeason20242025!$B$3:$B$1315, "&lt;=" &amp; DZ$1, DataRegularSeason20242025!$E$3:$E$1315, $A15)</f>
        <v>14</v>
      </c>
      <c r="EA15">
        <f>SUMIFS(DataRegularSeason20242025!$AA$3:$AA$1315,DataRegularSeason20242025!$B$3:$B$1315, "&lt;=" &amp; EA$1, DataRegularSeason20242025!$D$3:$D$1315, $A15)+SUMIFS(DataRegularSeason20242025!$AB$3:$AB$1315,DataRegularSeason20242025!$B$3:$B$1315, "&lt;=" &amp; EA$1, DataRegularSeason20242025!$E$3:$E$1315, $A15)</f>
        <v>14</v>
      </c>
      <c r="EB15">
        <f>SUMIFS(DataRegularSeason20242025!$AA$3:$AA$1315,DataRegularSeason20242025!$B$3:$B$1315, "&lt;=" &amp; EB$1, DataRegularSeason20242025!$D$3:$D$1315, $A15)+SUMIFS(DataRegularSeason20242025!$AB$3:$AB$1315,DataRegularSeason20242025!$B$3:$B$1315, "&lt;=" &amp; EB$1, DataRegularSeason20242025!$E$3:$E$1315, $A15)</f>
        <v>14</v>
      </c>
      <c r="EC15">
        <f>SUMIFS(DataRegularSeason20242025!$AA$3:$AA$1315,DataRegularSeason20242025!$B$3:$B$1315, "&lt;=" &amp; EC$1, DataRegularSeason20242025!$D$3:$D$1315, $A15)+SUMIFS(DataRegularSeason20242025!$AB$3:$AB$1315,DataRegularSeason20242025!$B$3:$B$1315, "&lt;=" &amp; EC$1, DataRegularSeason20242025!$E$3:$E$1315, $A15)</f>
        <v>14</v>
      </c>
      <c r="ED15">
        <f>SUMIFS(DataRegularSeason20242025!$AA$3:$AA$1315,DataRegularSeason20242025!$B$3:$B$1315, "&lt;=" &amp; ED$1, DataRegularSeason20242025!$D$3:$D$1315, $A15)+SUMIFS(DataRegularSeason20242025!$AB$3:$AB$1315,DataRegularSeason20242025!$B$3:$B$1315, "&lt;=" &amp; ED$1, DataRegularSeason20242025!$E$3:$E$1315, $A15)</f>
        <v>14</v>
      </c>
      <c r="EE15">
        <f>SUMIFS(DataRegularSeason20242025!$AA$3:$AA$1315,DataRegularSeason20242025!$B$3:$B$1315, "&lt;=" &amp; EE$1, DataRegularSeason20242025!$D$3:$D$1315, $A15)+SUMIFS(DataRegularSeason20242025!$AB$3:$AB$1315,DataRegularSeason20242025!$B$3:$B$1315, "&lt;=" &amp; EE$1, DataRegularSeason20242025!$E$3:$E$1315, $A15)</f>
        <v>14</v>
      </c>
      <c r="EF15">
        <f>SUMIFS(DataRegularSeason20242025!$AA$3:$AA$1315,DataRegularSeason20242025!$B$3:$B$1315, "&lt;=" &amp; EF$1, DataRegularSeason20242025!$D$3:$D$1315, $A15)+SUMIFS(DataRegularSeason20242025!$AB$3:$AB$1315,DataRegularSeason20242025!$B$3:$B$1315, "&lt;=" &amp; EF$1, DataRegularSeason20242025!$E$3:$E$1315, $A15)</f>
        <v>14</v>
      </c>
      <c r="EG15">
        <f>SUMIFS(DataRegularSeason20242025!$AA$3:$AA$1315,DataRegularSeason20242025!$B$3:$B$1315, "&lt;=" &amp; EG$1, DataRegularSeason20242025!$D$3:$D$1315, $A15)+SUMIFS(DataRegularSeason20242025!$AB$3:$AB$1315,DataRegularSeason20242025!$B$3:$B$1315, "&lt;=" &amp; EG$1, DataRegularSeason20242025!$E$3:$E$1315, $A15)</f>
        <v>14</v>
      </c>
      <c r="EH15">
        <f>SUMIFS(DataRegularSeason20242025!$AA$3:$AA$1315,DataRegularSeason20242025!$B$3:$B$1315, "&lt;=" &amp; EH$1, DataRegularSeason20242025!$D$3:$D$1315, $A15)+SUMIFS(DataRegularSeason20242025!$AB$3:$AB$1315,DataRegularSeason20242025!$B$3:$B$1315, "&lt;=" &amp; EH$1, DataRegularSeason20242025!$E$3:$E$1315, $A15)</f>
        <v>14</v>
      </c>
      <c r="EI15">
        <f>SUMIFS(DataRegularSeason20242025!$AA$3:$AA$1315,DataRegularSeason20242025!$B$3:$B$1315, "&lt;=" &amp; EI$1, DataRegularSeason20242025!$D$3:$D$1315, $A15)+SUMIFS(DataRegularSeason20242025!$AB$3:$AB$1315,DataRegularSeason20242025!$B$3:$B$1315, "&lt;=" &amp; EI$1, DataRegularSeason20242025!$E$3:$E$1315, $A15)</f>
        <v>14</v>
      </c>
      <c r="EJ15">
        <f>SUMIFS(DataRegularSeason20242025!$AA$3:$AA$1315,DataRegularSeason20242025!$B$3:$B$1315, "&lt;=" &amp; EJ$1, DataRegularSeason20242025!$D$3:$D$1315, $A15)+SUMIFS(DataRegularSeason20242025!$AB$3:$AB$1315,DataRegularSeason20242025!$B$3:$B$1315, "&lt;=" &amp; EJ$1, DataRegularSeason20242025!$E$3:$E$1315, $A15)</f>
        <v>14</v>
      </c>
      <c r="EK15">
        <f>SUMIFS(DataRegularSeason20242025!$AA$3:$AA$1315,DataRegularSeason20242025!$B$3:$B$1315, "&lt;=" &amp; EK$1, DataRegularSeason20242025!$D$3:$D$1315, $A15)+SUMIFS(DataRegularSeason20242025!$AB$3:$AB$1315,DataRegularSeason20242025!$B$3:$B$1315, "&lt;=" &amp; EK$1, DataRegularSeason20242025!$E$3:$E$1315, $A15)</f>
        <v>14</v>
      </c>
      <c r="EL15">
        <f>SUMIFS(DataRegularSeason20242025!$AA$3:$AA$1315,DataRegularSeason20242025!$B$3:$B$1315, "&lt;=" &amp; EL$1, DataRegularSeason20242025!$D$3:$D$1315, $A15)+SUMIFS(DataRegularSeason20242025!$AB$3:$AB$1315,DataRegularSeason20242025!$B$3:$B$1315, "&lt;=" &amp; EL$1, DataRegularSeason20242025!$E$3:$E$1315, $A15)</f>
        <v>14</v>
      </c>
      <c r="EM15">
        <f>SUMIFS(DataRegularSeason20242025!$AA$3:$AA$1315,DataRegularSeason20242025!$B$3:$B$1315, "&lt;=" &amp; EM$1, DataRegularSeason20242025!$D$3:$D$1315, $A15)+SUMIFS(DataRegularSeason20242025!$AB$3:$AB$1315,DataRegularSeason20242025!$B$3:$B$1315, "&lt;=" &amp; EM$1, DataRegularSeason20242025!$E$3:$E$1315, $A15)</f>
        <v>14</v>
      </c>
      <c r="EN15">
        <f>SUMIFS(DataRegularSeason20242025!$AA$3:$AA$1315,DataRegularSeason20242025!$B$3:$B$1315, "&lt;=" &amp; EN$1, DataRegularSeason20242025!$D$3:$D$1315, $A15)+SUMIFS(DataRegularSeason20242025!$AB$3:$AB$1315,DataRegularSeason20242025!$B$3:$B$1315, "&lt;=" &amp; EN$1, DataRegularSeason20242025!$E$3:$E$1315, $A15)</f>
        <v>14</v>
      </c>
      <c r="EO15">
        <f>SUMIFS(DataRegularSeason20242025!$AA$3:$AA$1315,DataRegularSeason20242025!$B$3:$B$1315, "&lt;=" &amp; EO$1, DataRegularSeason20242025!$D$3:$D$1315, $A15)+SUMIFS(DataRegularSeason20242025!$AB$3:$AB$1315,DataRegularSeason20242025!$B$3:$B$1315, "&lt;=" &amp; EO$1, DataRegularSeason20242025!$E$3:$E$1315, $A15)</f>
        <v>14</v>
      </c>
      <c r="EP15">
        <f>SUMIFS(DataRegularSeason20242025!$AA$3:$AA$1315,DataRegularSeason20242025!$B$3:$B$1315, "&lt;=" &amp; EP$1, DataRegularSeason20242025!$D$3:$D$1315, $A15)+SUMIFS(DataRegularSeason20242025!$AB$3:$AB$1315,DataRegularSeason20242025!$B$3:$B$1315, "&lt;=" &amp; EP$1, DataRegularSeason20242025!$E$3:$E$1315, $A15)</f>
        <v>14</v>
      </c>
      <c r="EQ15">
        <f>SUMIFS(DataRegularSeason20242025!$AA$3:$AA$1315,DataRegularSeason20242025!$B$3:$B$1315, "&lt;=" &amp; EQ$1, DataRegularSeason20242025!$D$3:$D$1315, $A15)+SUMIFS(DataRegularSeason20242025!$AB$3:$AB$1315,DataRegularSeason20242025!$B$3:$B$1315, "&lt;=" &amp; EQ$1, DataRegularSeason20242025!$E$3:$E$1315, $A15)</f>
        <v>14</v>
      </c>
      <c r="ER15">
        <f>SUMIFS(DataRegularSeason20242025!$AA$3:$AA$1315,DataRegularSeason20242025!$B$3:$B$1315, "&lt;=" &amp; ER$1, DataRegularSeason20242025!$D$3:$D$1315, $A15)+SUMIFS(DataRegularSeason20242025!$AB$3:$AB$1315,DataRegularSeason20242025!$B$3:$B$1315, "&lt;=" &amp; ER$1, DataRegularSeason20242025!$E$3:$E$1315, $A15)</f>
        <v>14</v>
      </c>
      <c r="ES15">
        <f>SUMIFS(DataRegularSeason20242025!$AA$3:$AA$1315,DataRegularSeason20242025!$B$3:$B$1315, "&lt;=" &amp; ES$1, DataRegularSeason20242025!$D$3:$D$1315, $A15)+SUMIFS(DataRegularSeason20242025!$AB$3:$AB$1315,DataRegularSeason20242025!$B$3:$B$1315, "&lt;=" &amp; ES$1, DataRegularSeason20242025!$E$3:$E$1315, $A15)</f>
        <v>14</v>
      </c>
      <c r="ET15">
        <f>SUMIFS(DataRegularSeason20242025!$AA$3:$AA$1315,DataRegularSeason20242025!$B$3:$B$1315, "&lt;=" &amp; ET$1, DataRegularSeason20242025!$D$3:$D$1315, $A15)+SUMIFS(DataRegularSeason20242025!$AB$3:$AB$1315,DataRegularSeason20242025!$B$3:$B$1315, "&lt;=" &amp; ET$1, DataRegularSeason20242025!$E$3:$E$1315, $A15)</f>
        <v>14</v>
      </c>
      <c r="EU15">
        <f>SUMIFS(DataRegularSeason20242025!$AA$3:$AA$1315,DataRegularSeason20242025!$B$3:$B$1315, "&lt;=" &amp; EU$1, DataRegularSeason20242025!$D$3:$D$1315, $A15)+SUMIFS(DataRegularSeason20242025!$AB$3:$AB$1315,DataRegularSeason20242025!$B$3:$B$1315, "&lt;=" &amp; EU$1, DataRegularSeason20242025!$E$3:$E$1315, $A15)</f>
        <v>14</v>
      </c>
      <c r="EV15">
        <f>SUMIFS(DataRegularSeason20242025!$AA$3:$AA$1315,DataRegularSeason20242025!$B$3:$B$1315, "&lt;=" &amp; EV$1, DataRegularSeason20242025!$D$3:$D$1315, $A15)+SUMIFS(DataRegularSeason20242025!$AB$3:$AB$1315,DataRegularSeason20242025!$B$3:$B$1315, "&lt;=" &amp; EV$1, DataRegularSeason20242025!$E$3:$E$1315, $A15)</f>
        <v>14</v>
      </c>
      <c r="EW15">
        <f>SUMIFS(DataRegularSeason20242025!$AA$3:$AA$1315,DataRegularSeason20242025!$B$3:$B$1315, "&lt;=" &amp; EW$1, DataRegularSeason20242025!$D$3:$D$1315, $A15)+SUMIFS(DataRegularSeason20242025!$AB$3:$AB$1315,DataRegularSeason20242025!$B$3:$B$1315, "&lt;=" &amp; EW$1, DataRegularSeason20242025!$E$3:$E$1315, $A15)</f>
        <v>14</v>
      </c>
      <c r="EX15">
        <f>SUMIFS(DataRegularSeason20242025!$AA$3:$AA$1315,DataRegularSeason20242025!$B$3:$B$1315, "&lt;=" &amp; EX$1, DataRegularSeason20242025!$D$3:$D$1315, $A15)+SUMIFS(DataRegularSeason20242025!$AB$3:$AB$1315,DataRegularSeason20242025!$B$3:$B$1315, "&lt;=" &amp; EX$1, DataRegularSeason20242025!$E$3:$E$1315, $A15)</f>
        <v>14</v>
      </c>
      <c r="EY15">
        <f>SUMIFS(DataRegularSeason20242025!$AA$3:$AA$1315,DataRegularSeason20242025!$B$3:$B$1315, "&lt;=" &amp; EY$1, DataRegularSeason20242025!$D$3:$D$1315, $A15)+SUMIFS(DataRegularSeason20242025!$AB$3:$AB$1315,DataRegularSeason20242025!$B$3:$B$1315, "&lt;=" &amp; EY$1, DataRegularSeason20242025!$E$3:$E$1315, $A15)</f>
        <v>14</v>
      </c>
      <c r="EZ15">
        <f>SUMIFS(DataRegularSeason20242025!$AA$3:$AA$1315,DataRegularSeason20242025!$B$3:$B$1315, "&lt;=" &amp; EZ$1, DataRegularSeason20242025!$D$3:$D$1315, $A15)+SUMIFS(DataRegularSeason20242025!$AB$3:$AB$1315,DataRegularSeason20242025!$B$3:$B$1315, "&lt;=" &amp; EZ$1, DataRegularSeason20242025!$E$3:$E$1315, $A15)</f>
        <v>14</v>
      </c>
      <c r="FA15">
        <f>SUMIFS(DataRegularSeason20242025!$AA$3:$AA$1315,DataRegularSeason20242025!$B$3:$B$1315, "&lt;=" &amp; FA$1, DataRegularSeason20242025!$D$3:$D$1315, $A15)+SUMIFS(DataRegularSeason20242025!$AB$3:$AB$1315,DataRegularSeason20242025!$B$3:$B$1315, "&lt;=" &amp; FA$1, DataRegularSeason20242025!$E$3:$E$1315, $A15)</f>
        <v>14</v>
      </c>
      <c r="FB15">
        <f>SUMIFS(DataRegularSeason20242025!$AA$3:$AA$1315,DataRegularSeason20242025!$B$3:$B$1315, "&lt;=" &amp; FB$1, DataRegularSeason20242025!$D$3:$D$1315, $A15)+SUMIFS(DataRegularSeason20242025!$AB$3:$AB$1315,DataRegularSeason20242025!$B$3:$B$1315, "&lt;=" &amp; FB$1, DataRegularSeason20242025!$E$3:$E$1315, $A15)</f>
        <v>14</v>
      </c>
      <c r="FC15">
        <f>SUMIFS(DataRegularSeason20242025!$AA$3:$AA$1315,DataRegularSeason20242025!$B$3:$B$1315, "&lt;=" &amp; FC$1, DataRegularSeason20242025!$D$3:$D$1315, $A15)+SUMIFS(DataRegularSeason20242025!$AB$3:$AB$1315,DataRegularSeason20242025!$B$3:$B$1315, "&lt;=" &amp; FC$1, DataRegularSeason20242025!$E$3:$E$1315, $A15)</f>
        <v>14</v>
      </c>
      <c r="FD15">
        <f>SUMIFS(DataRegularSeason20242025!$AA$3:$AA$1315,DataRegularSeason20242025!$B$3:$B$1315, "&lt;=" &amp; FD$1, DataRegularSeason20242025!$D$3:$D$1315, $A15)+SUMIFS(DataRegularSeason20242025!$AB$3:$AB$1315,DataRegularSeason20242025!$B$3:$B$1315, "&lt;=" &amp; FD$1, DataRegularSeason20242025!$E$3:$E$1315, $A15)</f>
        <v>14</v>
      </c>
      <c r="FE15">
        <f>SUMIFS(DataRegularSeason20242025!$AA$3:$AA$1315,DataRegularSeason20242025!$B$3:$B$1315, "&lt;=" &amp; FE$1, DataRegularSeason20242025!$D$3:$D$1315, $A15)+SUMIFS(DataRegularSeason20242025!$AB$3:$AB$1315,DataRegularSeason20242025!$B$3:$B$1315, "&lt;=" &amp; FE$1, DataRegularSeason20242025!$E$3:$E$1315, $A15)</f>
        <v>14</v>
      </c>
      <c r="FF15">
        <f>SUMIFS(DataRegularSeason20242025!$AA$3:$AA$1315,DataRegularSeason20242025!$B$3:$B$1315, "&lt;=" &amp; FF$1, DataRegularSeason20242025!$D$3:$D$1315, $A15)+SUMIFS(DataRegularSeason20242025!$AB$3:$AB$1315,DataRegularSeason20242025!$B$3:$B$1315, "&lt;=" &amp; FF$1, DataRegularSeason20242025!$E$3:$E$1315, $A15)</f>
        <v>14</v>
      </c>
      <c r="FG15">
        <f>SUMIFS(DataRegularSeason20242025!$AA$3:$AA$1315,DataRegularSeason20242025!$B$3:$B$1315, "&lt;=" &amp; FG$1, DataRegularSeason20242025!$D$3:$D$1315, $A15)+SUMIFS(DataRegularSeason20242025!$AB$3:$AB$1315,DataRegularSeason20242025!$B$3:$B$1315, "&lt;=" &amp; FG$1, DataRegularSeason20242025!$E$3:$E$1315, $A15)</f>
        <v>14</v>
      </c>
      <c r="FH15">
        <f>SUMIFS(DataRegularSeason20242025!$AA$3:$AA$1315,DataRegularSeason20242025!$B$3:$B$1315, "&lt;=" &amp; FH$1, DataRegularSeason20242025!$D$3:$D$1315, $A15)+SUMIFS(DataRegularSeason20242025!$AB$3:$AB$1315,DataRegularSeason20242025!$B$3:$B$1315, "&lt;=" &amp; FH$1, DataRegularSeason20242025!$E$3:$E$1315, $A15)</f>
        <v>14</v>
      </c>
      <c r="FI15">
        <f>SUMIFS(DataRegularSeason20242025!$AA$3:$AA$1315,DataRegularSeason20242025!$B$3:$B$1315, "&lt;=" &amp; FI$1, DataRegularSeason20242025!$D$3:$D$1315, $A15)+SUMIFS(DataRegularSeason20242025!$AB$3:$AB$1315,DataRegularSeason20242025!$B$3:$B$1315, "&lt;=" &amp; FI$1, DataRegularSeason20242025!$E$3:$E$1315, $A15)</f>
        <v>14</v>
      </c>
      <c r="FJ15">
        <f>SUMIFS(DataRegularSeason20242025!$AA$3:$AA$1315,DataRegularSeason20242025!$B$3:$B$1315, "&lt;=" &amp; FJ$1, DataRegularSeason20242025!$D$3:$D$1315, $A15)+SUMIFS(DataRegularSeason20242025!$AB$3:$AB$1315,DataRegularSeason20242025!$B$3:$B$1315, "&lt;=" &amp; FJ$1, DataRegularSeason20242025!$E$3:$E$1315, $A15)</f>
        <v>14</v>
      </c>
      <c r="FK15">
        <f>SUMIFS(DataRegularSeason20242025!$AA$3:$AA$1315,DataRegularSeason20242025!$B$3:$B$1315, "&lt;=" &amp; FK$1, DataRegularSeason20242025!$D$3:$D$1315, $A15)+SUMIFS(DataRegularSeason20242025!$AB$3:$AB$1315,DataRegularSeason20242025!$B$3:$B$1315, "&lt;=" &amp; FK$1, DataRegularSeason20242025!$E$3:$E$1315, $A15)</f>
        <v>14</v>
      </c>
      <c r="FL15">
        <f>SUMIFS(DataRegularSeason20242025!$AA$3:$AA$1315,DataRegularSeason20242025!$B$3:$B$1315, "&lt;=" &amp; FL$1, DataRegularSeason20242025!$D$3:$D$1315, $A15)+SUMIFS(DataRegularSeason20242025!$AB$3:$AB$1315,DataRegularSeason20242025!$B$3:$B$1315, "&lt;=" &amp; FL$1, DataRegularSeason20242025!$E$3:$E$1315, $A15)</f>
        <v>14</v>
      </c>
      <c r="FM15">
        <f>SUMIFS(DataRegularSeason20242025!$AA$3:$AA$1315,DataRegularSeason20242025!$B$3:$B$1315, "&lt;=" &amp; FM$1, DataRegularSeason20242025!$D$3:$D$1315, $A15)+SUMIFS(DataRegularSeason20242025!$AB$3:$AB$1315,DataRegularSeason20242025!$B$3:$B$1315, "&lt;=" &amp; FM$1, DataRegularSeason20242025!$E$3:$E$1315, $A15)</f>
        <v>14</v>
      </c>
      <c r="FN15">
        <f>SUMIFS(DataRegularSeason20242025!$AA$3:$AA$1315,DataRegularSeason20242025!$B$3:$B$1315, "&lt;=" &amp; FN$1, DataRegularSeason20242025!$D$3:$D$1315, $A15)+SUMIFS(DataRegularSeason20242025!$AB$3:$AB$1315,DataRegularSeason20242025!$B$3:$B$1315, "&lt;=" &amp; FN$1, DataRegularSeason20242025!$E$3:$E$1315, $A15)</f>
        <v>14</v>
      </c>
      <c r="FO15">
        <f>SUMIFS(DataRegularSeason20242025!$AA$3:$AA$1315,DataRegularSeason20242025!$B$3:$B$1315, "&lt;=" &amp; FO$1, DataRegularSeason20242025!$D$3:$D$1315, $A15)+SUMIFS(DataRegularSeason20242025!$AB$3:$AB$1315,DataRegularSeason20242025!$B$3:$B$1315, "&lt;=" &amp; FO$1, DataRegularSeason20242025!$E$3:$E$1315, $A15)</f>
        <v>14</v>
      </c>
      <c r="FP15">
        <f>SUMIFS(DataRegularSeason20242025!$AA$3:$AA$1315,DataRegularSeason20242025!$B$3:$B$1315, "&lt;=" &amp; FP$1, DataRegularSeason20242025!$D$3:$D$1315, $A15)+SUMIFS(DataRegularSeason20242025!$AB$3:$AB$1315,DataRegularSeason20242025!$B$3:$B$1315, "&lt;=" &amp; FP$1, DataRegularSeason20242025!$E$3:$E$1315, $A15)</f>
        <v>14</v>
      </c>
      <c r="FQ15">
        <f>SUMIFS(DataRegularSeason20242025!$AA$3:$AA$1315,DataRegularSeason20242025!$B$3:$B$1315, "&lt;=" &amp; FQ$1, DataRegularSeason20242025!$D$3:$D$1315, $A15)+SUMIFS(DataRegularSeason20242025!$AB$3:$AB$1315,DataRegularSeason20242025!$B$3:$B$1315, "&lt;=" &amp; FQ$1, DataRegularSeason20242025!$E$3:$E$1315, $A15)</f>
        <v>14</v>
      </c>
      <c r="FR15">
        <f>SUMIFS(DataRegularSeason20242025!$AA$3:$AA$1315,DataRegularSeason20242025!$B$3:$B$1315, "&lt;=" &amp; FR$1, DataRegularSeason20242025!$D$3:$D$1315, $A15)+SUMIFS(DataRegularSeason20242025!$AB$3:$AB$1315,DataRegularSeason20242025!$B$3:$B$1315, "&lt;=" &amp; FR$1, DataRegularSeason20242025!$E$3:$E$1315, $A15)</f>
        <v>14</v>
      </c>
      <c r="FS15">
        <f>SUMIFS(DataRegularSeason20242025!$AA$3:$AA$1315,DataRegularSeason20242025!$B$3:$B$1315, "&lt;=" &amp; FS$1, DataRegularSeason20242025!$D$3:$D$1315, $A15)+SUMIFS(DataRegularSeason20242025!$AB$3:$AB$1315,DataRegularSeason20242025!$B$3:$B$1315, "&lt;=" &amp; FS$1, DataRegularSeason20242025!$E$3:$E$1315, $A15)</f>
        <v>14</v>
      </c>
      <c r="FT15">
        <f>SUMIFS(DataRegularSeason20242025!$AA$3:$AA$1315,DataRegularSeason20242025!$B$3:$B$1315, "&lt;=" &amp; FT$1, DataRegularSeason20242025!$D$3:$D$1315, $A15)+SUMIFS(DataRegularSeason20242025!$AB$3:$AB$1315,DataRegularSeason20242025!$B$3:$B$1315, "&lt;=" &amp; FT$1, DataRegularSeason20242025!$E$3:$E$1315, $A15)</f>
        <v>14</v>
      </c>
      <c r="FU15">
        <f>SUMIFS(DataRegularSeason20242025!$AA$3:$AA$1315,DataRegularSeason20242025!$B$3:$B$1315, "&lt;=" &amp; FU$1, DataRegularSeason20242025!$D$3:$D$1315, $A15)+SUMIFS(DataRegularSeason20242025!$AB$3:$AB$1315,DataRegularSeason20242025!$B$3:$B$1315, "&lt;=" &amp; FU$1, DataRegularSeason20242025!$E$3:$E$1315, $A15)</f>
        <v>14</v>
      </c>
      <c r="FV15">
        <f>SUMIFS(DataRegularSeason20242025!$AA$3:$AA$1315,DataRegularSeason20242025!$B$3:$B$1315, "&lt;=" &amp; FV$1, DataRegularSeason20242025!$D$3:$D$1315, $A15)+SUMIFS(DataRegularSeason20242025!$AB$3:$AB$1315,DataRegularSeason20242025!$B$3:$B$1315, "&lt;=" &amp; FV$1, DataRegularSeason20242025!$E$3:$E$1315, $A15)</f>
        <v>14</v>
      </c>
      <c r="FW15">
        <f>SUMIFS(DataRegularSeason20242025!$AA$3:$AA$1315,DataRegularSeason20242025!$B$3:$B$1315, "&lt;=" &amp; FW$1, DataRegularSeason20242025!$D$3:$D$1315, $A15)+SUMIFS(DataRegularSeason20242025!$AB$3:$AB$1315,DataRegularSeason20242025!$B$3:$B$1315, "&lt;=" &amp; FW$1, DataRegularSeason20242025!$E$3:$E$1315, $A15)</f>
        <v>14</v>
      </c>
      <c r="FX15">
        <f>SUMIFS(DataRegularSeason20242025!$AA$3:$AA$1315,DataRegularSeason20242025!$B$3:$B$1315, "&lt;=" &amp; FX$1, DataRegularSeason20242025!$D$3:$D$1315, $A15)+SUMIFS(DataRegularSeason20242025!$AB$3:$AB$1315,DataRegularSeason20242025!$B$3:$B$1315, "&lt;=" &amp; FX$1, DataRegularSeason20242025!$E$3:$E$1315, $A15)</f>
        <v>14</v>
      </c>
      <c r="FY15">
        <f>SUMIFS(DataRegularSeason20242025!$AA$3:$AA$1315,DataRegularSeason20242025!$B$3:$B$1315, "&lt;=" &amp; FY$1, DataRegularSeason20242025!$D$3:$D$1315, $A15)+SUMIFS(DataRegularSeason20242025!$AB$3:$AB$1315,DataRegularSeason20242025!$B$3:$B$1315, "&lt;=" &amp; FY$1, DataRegularSeason20242025!$E$3:$E$1315, $A15)</f>
        <v>14</v>
      </c>
      <c r="FZ15">
        <f>SUMIFS(DataRegularSeason20242025!$AA$3:$AA$1315,DataRegularSeason20242025!$B$3:$B$1315, "&lt;=" &amp; FZ$1, DataRegularSeason20242025!$D$3:$D$1315, $A15)+SUMIFS(DataRegularSeason20242025!$AB$3:$AB$1315,DataRegularSeason20242025!$B$3:$B$1315, "&lt;=" &amp; FZ$1, DataRegularSeason20242025!$E$3:$E$1315, $A15)</f>
        <v>14</v>
      </c>
      <c r="GA15">
        <f>SUMIFS(DataRegularSeason20242025!$AA$3:$AA$1315,DataRegularSeason20242025!$B$3:$B$1315, "&lt;=" &amp; GA$1, DataRegularSeason20242025!$D$3:$D$1315, $A15)+SUMIFS(DataRegularSeason20242025!$AB$3:$AB$1315,DataRegularSeason20242025!$B$3:$B$1315, "&lt;=" &amp; GA$1, DataRegularSeason20242025!$E$3:$E$1315, $A15)</f>
        <v>14</v>
      </c>
      <c r="GB15">
        <f>SUMIFS(DataRegularSeason20242025!$AA$3:$AA$1315,DataRegularSeason20242025!$B$3:$B$1315, "&lt;=" &amp; GB$1, DataRegularSeason20242025!$D$3:$D$1315, $A15)+SUMIFS(DataRegularSeason20242025!$AB$3:$AB$1315,DataRegularSeason20242025!$B$3:$B$1315, "&lt;=" &amp; GB$1, DataRegularSeason20242025!$E$3:$E$1315, $A15)</f>
        <v>14</v>
      </c>
      <c r="GC15">
        <f>SUMIFS(DataRegularSeason20242025!$AA$3:$AA$1315,DataRegularSeason20242025!$B$3:$B$1315, "&lt;=" &amp; GC$1, DataRegularSeason20242025!$D$3:$D$1315, $A15)+SUMIFS(DataRegularSeason20242025!$AB$3:$AB$1315,DataRegularSeason20242025!$B$3:$B$1315, "&lt;=" &amp; GC$1, DataRegularSeason20242025!$E$3:$E$1315, $A15)</f>
        <v>14</v>
      </c>
      <c r="GD15">
        <f>SUMIFS(DataRegularSeason20242025!$AA$3:$AA$1315,DataRegularSeason20242025!$B$3:$B$1315, "&lt;=" &amp; GD$1, DataRegularSeason20242025!$D$3:$D$1315, $A15)+SUMIFS(DataRegularSeason20242025!$AB$3:$AB$1315,DataRegularSeason20242025!$B$3:$B$1315, "&lt;=" &amp; GD$1, DataRegularSeason20242025!$E$3:$E$1315, $A15)</f>
        <v>14</v>
      </c>
      <c r="GE15">
        <f>SUMIFS(DataRegularSeason20242025!$AA$3:$AA$1315,DataRegularSeason20242025!$B$3:$B$1315, "&lt;=" &amp; GE$1, DataRegularSeason20242025!$D$3:$D$1315, $A15)+SUMIFS(DataRegularSeason20242025!$AB$3:$AB$1315,DataRegularSeason20242025!$B$3:$B$1315, "&lt;=" &amp; GE$1, DataRegularSeason20242025!$E$3:$E$1315, $A15)</f>
        <v>14</v>
      </c>
      <c r="GF15">
        <f>SUMIFS(DataRegularSeason20242025!$AA$3:$AA$1315,DataRegularSeason20242025!$B$3:$B$1315, "&lt;=" &amp; GF$1, DataRegularSeason20242025!$D$3:$D$1315, $A15)+SUMIFS(DataRegularSeason20242025!$AB$3:$AB$1315,DataRegularSeason20242025!$B$3:$B$1315, "&lt;=" &amp; GF$1, DataRegularSeason20242025!$E$3:$E$1315, $A15)</f>
        <v>14</v>
      </c>
      <c r="GG15">
        <f>SUMIFS(DataRegularSeason20242025!$AA$3:$AA$1315,DataRegularSeason20242025!$B$3:$B$1315, "&lt;=" &amp; GG$1, DataRegularSeason20242025!$D$3:$D$1315, $A15)+SUMIFS(DataRegularSeason20242025!$AB$3:$AB$1315,DataRegularSeason20242025!$B$3:$B$1315, "&lt;=" &amp; GG$1, DataRegularSeason20242025!$E$3:$E$1315, $A15)</f>
        <v>14</v>
      </c>
      <c r="GH15">
        <f>SUMIFS(DataRegularSeason20242025!$AA$3:$AA$1315,DataRegularSeason20242025!$B$3:$B$1315, "&lt;=" &amp; GH$1, DataRegularSeason20242025!$D$3:$D$1315, $A15)+SUMIFS(DataRegularSeason20242025!$AB$3:$AB$1315,DataRegularSeason20242025!$B$3:$B$1315, "&lt;=" &amp; GH$1, DataRegularSeason20242025!$E$3:$E$1315, $A15)</f>
        <v>14</v>
      </c>
      <c r="GI15">
        <f>SUMIFS(DataRegularSeason20242025!$AA$3:$AA$1315,DataRegularSeason20242025!$B$3:$B$1315, "&lt;=" &amp; GI$1, DataRegularSeason20242025!$D$3:$D$1315, $A15)+SUMIFS(DataRegularSeason20242025!$AB$3:$AB$1315,DataRegularSeason20242025!$B$3:$B$1315, "&lt;=" &amp; GI$1, DataRegularSeason20242025!$E$3:$E$1315, $A15)</f>
        <v>14</v>
      </c>
      <c r="GJ15">
        <f>SUMIFS(DataRegularSeason20242025!$AA$3:$AA$1315,DataRegularSeason20242025!$B$3:$B$1315, "&lt;=" &amp; GJ$1, DataRegularSeason20242025!$D$3:$D$1315, $A15)+SUMIFS(DataRegularSeason20242025!$AB$3:$AB$1315,DataRegularSeason20242025!$B$3:$B$1315, "&lt;=" &amp; GJ$1, DataRegularSeason20242025!$E$3:$E$1315, $A15)</f>
        <v>14</v>
      </c>
      <c r="GK15">
        <f>SUMIFS(DataRegularSeason20242025!$AA$3:$AA$1315,DataRegularSeason20242025!$B$3:$B$1315, "&lt;=" &amp; GK$1, DataRegularSeason20242025!$D$3:$D$1315, $A15)+SUMIFS(DataRegularSeason20242025!$AB$3:$AB$1315,DataRegularSeason20242025!$B$3:$B$1315, "&lt;=" &amp; GK$1, DataRegularSeason20242025!$E$3:$E$1315, $A15)</f>
        <v>14</v>
      </c>
      <c r="GL15">
        <f>SUMIFS(DataRegularSeason20242025!$AA$3:$AA$1315,DataRegularSeason20242025!$B$3:$B$1315, "&lt;=" &amp; GL$1, DataRegularSeason20242025!$D$3:$D$1315, $A15)+SUMIFS(DataRegularSeason20242025!$AB$3:$AB$1315,DataRegularSeason20242025!$B$3:$B$1315, "&lt;=" &amp; GL$1, DataRegularSeason20242025!$E$3:$E$1315, $A15)</f>
        <v>14</v>
      </c>
      <c r="GM15">
        <f>SUMIFS(DataRegularSeason20242025!$AA$3:$AA$1315,DataRegularSeason20242025!$B$3:$B$1315, "&lt;=" &amp; GM$1, DataRegularSeason20242025!$D$3:$D$1315, $A15)+SUMIFS(DataRegularSeason20242025!$AB$3:$AB$1315,DataRegularSeason20242025!$B$3:$B$1315, "&lt;=" &amp; GM$1, DataRegularSeason20242025!$E$3:$E$1315, $A15)</f>
        <v>14</v>
      </c>
      <c r="GN15">
        <f>SUMIFS(DataRegularSeason20242025!$AA$3:$AA$1315,DataRegularSeason20242025!$B$3:$B$1315, "&lt;=" &amp; GN$1, DataRegularSeason20242025!$D$3:$D$1315, $A15)+SUMIFS(DataRegularSeason20242025!$AB$3:$AB$1315,DataRegularSeason20242025!$B$3:$B$1315, "&lt;=" &amp; GN$1, DataRegularSeason20242025!$E$3:$E$1315, $A15)</f>
        <v>14</v>
      </c>
      <c r="GO15">
        <f>SUMIFS(DataRegularSeason20242025!$AA$3:$AA$1315,DataRegularSeason20242025!$B$3:$B$1315, "&lt;=" &amp; GO$1, DataRegularSeason20242025!$D$3:$D$1315, $A15)+SUMIFS(DataRegularSeason20242025!$AB$3:$AB$1315,DataRegularSeason20242025!$B$3:$B$1315, "&lt;=" &amp; GO$1, DataRegularSeason20242025!$E$3:$E$1315, $A15)</f>
        <v>14</v>
      </c>
      <c r="GP15">
        <f>SUMIFS(DataRegularSeason20242025!$AA$3:$AA$1315,DataRegularSeason20242025!$B$3:$B$1315, "&lt;=" &amp; GP$1, DataRegularSeason20242025!$D$3:$D$1315, $A15)+SUMIFS(DataRegularSeason20242025!$AB$3:$AB$1315,DataRegularSeason20242025!$B$3:$B$1315, "&lt;=" &amp; GP$1, DataRegularSeason20242025!$E$3:$E$1315, $A15)</f>
        <v>14</v>
      </c>
      <c r="GQ15">
        <f>SUMIFS(DataRegularSeason20242025!$AA$3:$AA$1315,DataRegularSeason20242025!$B$3:$B$1315, "&lt;=" &amp; GQ$1, DataRegularSeason20242025!$D$3:$D$1315, $A15)+SUMIFS(DataRegularSeason20242025!$AB$3:$AB$1315,DataRegularSeason20242025!$B$3:$B$1315, "&lt;=" &amp; GQ$1, DataRegularSeason20242025!$E$3:$E$1315, $A15)</f>
        <v>14</v>
      </c>
      <c r="GR15">
        <f>SUMIFS(DataRegularSeason20242025!$AA$3:$AA$1315,DataRegularSeason20242025!$B$3:$B$1315, "&lt;=" &amp; GR$1, DataRegularSeason20242025!$D$3:$D$1315, $A15)+SUMIFS(DataRegularSeason20242025!$AB$3:$AB$1315,DataRegularSeason20242025!$B$3:$B$1315, "&lt;=" &amp; GR$1, DataRegularSeason20242025!$E$3:$E$1315, $A15)</f>
        <v>14</v>
      </c>
      <c r="GS15">
        <f>SUMIFS(DataRegularSeason20242025!$AA$3:$AA$1315,DataRegularSeason20242025!$B$3:$B$1315, "&lt;=" &amp; GS$1, DataRegularSeason20242025!$D$3:$D$1315, $A15)+SUMIFS(DataRegularSeason20242025!$AB$3:$AB$1315,DataRegularSeason20242025!$B$3:$B$1315, "&lt;=" &amp; GS$1, DataRegularSeason20242025!$E$3:$E$1315, $A15)</f>
        <v>14</v>
      </c>
      <c r="GT15">
        <f>SUMIFS(DataRegularSeason20242025!$AA$3:$AA$1315,DataRegularSeason20242025!$B$3:$B$1315, "&lt;=" &amp; GT$1, DataRegularSeason20242025!$D$3:$D$1315, $A15)+SUMIFS(DataRegularSeason20242025!$AB$3:$AB$1315,DataRegularSeason20242025!$B$3:$B$1315, "&lt;=" &amp; GT$1, DataRegularSeason20242025!$E$3:$E$1315, $A15)</f>
        <v>14</v>
      </c>
      <c r="GU15">
        <f>SUMIFS(DataRegularSeason20242025!$AA$3:$AA$1315,DataRegularSeason20242025!$B$3:$B$1315, "&lt;=" &amp; GU$1, DataRegularSeason20242025!$D$3:$D$1315, $A15)+SUMIFS(DataRegularSeason20242025!$AB$3:$AB$1315,DataRegularSeason20242025!$B$3:$B$1315, "&lt;=" &amp; GU$1, DataRegularSeason20242025!$E$3:$E$1315, $A15)</f>
        <v>14</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14</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14</v>
      </c>
      <c r="AY16">
        <f>SUMIFS(DataRegularSeason20242025!$AA$3:$AA$1315,DataRegularSeason20242025!$B$3:$B$1315, "&lt;=" &amp; AY$1, DataRegularSeason20242025!$D$3:$D$1315, $A16)+SUMIFS(DataRegularSeason20242025!$AB$3:$AB$1315,DataRegularSeason20242025!$B$3:$B$1315, "&lt;=" &amp; AY$1, DataRegularSeason20242025!$E$3:$E$1315, $A16)</f>
        <v>14</v>
      </c>
      <c r="AZ16">
        <f>SUMIFS(DataRegularSeason20242025!$AA$3:$AA$1315,DataRegularSeason20242025!$B$3:$B$1315, "&lt;=" &amp; AZ$1, DataRegularSeason20242025!$D$3:$D$1315, $A16)+SUMIFS(DataRegularSeason20242025!$AB$3:$AB$1315,DataRegularSeason20242025!$B$3:$B$1315, "&lt;=" &amp; AZ$1, DataRegularSeason20242025!$E$3:$E$1315, $A16)</f>
        <v>14</v>
      </c>
      <c r="BA16">
        <f>SUMIFS(DataRegularSeason20242025!$AA$3:$AA$1315,DataRegularSeason20242025!$B$3:$B$1315, "&lt;=" &amp; BA$1, DataRegularSeason20242025!$D$3:$D$1315, $A16)+SUMIFS(DataRegularSeason20242025!$AB$3:$AB$1315,DataRegularSeason20242025!$B$3:$B$1315, "&lt;=" &amp; BA$1, DataRegularSeason20242025!$E$3:$E$1315, $A16)</f>
        <v>14</v>
      </c>
      <c r="BB16">
        <f>SUMIFS(DataRegularSeason20242025!$AA$3:$AA$1315,DataRegularSeason20242025!$B$3:$B$1315, "&lt;=" &amp; BB$1, DataRegularSeason20242025!$D$3:$D$1315, $A16)+SUMIFS(DataRegularSeason20242025!$AB$3:$AB$1315,DataRegularSeason20242025!$B$3:$B$1315, "&lt;=" &amp; BB$1, DataRegularSeason20242025!$E$3:$E$1315, $A16)</f>
        <v>14</v>
      </c>
      <c r="BC16">
        <f>SUMIFS(DataRegularSeason20242025!$AA$3:$AA$1315,DataRegularSeason20242025!$B$3:$B$1315, "&lt;=" &amp; BC$1, DataRegularSeason20242025!$D$3:$D$1315, $A16)+SUMIFS(DataRegularSeason20242025!$AB$3:$AB$1315,DataRegularSeason20242025!$B$3:$B$1315, "&lt;=" &amp; BC$1, DataRegularSeason20242025!$E$3:$E$1315, $A16)</f>
        <v>14</v>
      </c>
      <c r="BD16">
        <f>SUMIFS(DataRegularSeason20242025!$AA$3:$AA$1315,DataRegularSeason20242025!$B$3:$B$1315, "&lt;=" &amp; BD$1, DataRegularSeason20242025!$D$3:$D$1315, $A16)+SUMIFS(DataRegularSeason20242025!$AB$3:$AB$1315,DataRegularSeason20242025!$B$3:$B$1315, "&lt;=" &amp; BD$1, DataRegularSeason20242025!$E$3:$E$1315, $A16)</f>
        <v>14</v>
      </c>
      <c r="BE16">
        <f>SUMIFS(DataRegularSeason20242025!$AA$3:$AA$1315,DataRegularSeason20242025!$B$3:$B$1315, "&lt;=" &amp; BE$1, DataRegularSeason20242025!$D$3:$D$1315, $A16)+SUMIFS(DataRegularSeason20242025!$AB$3:$AB$1315,DataRegularSeason20242025!$B$3:$B$1315, "&lt;=" &amp; BE$1, DataRegularSeason20242025!$E$3:$E$1315, $A16)</f>
        <v>14</v>
      </c>
      <c r="BF16">
        <f>SUMIFS(DataRegularSeason20242025!$AA$3:$AA$1315,DataRegularSeason20242025!$B$3:$B$1315, "&lt;=" &amp; BF$1, DataRegularSeason20242025!$D$3:$D$1315, $A16)+SUMIFS(DataRegularSeason20242025!$AB$3:$AB$1315,DataRegularSeason20242025!$B$3:$B$1315, "&lt;=" &amp; BF$1, DataRegularSeason20242025!$E$3:$E$1315, $A16)</f>
        <v>14</v>
      </c>
      <c r="BG16">
        <f>SUMIFS(DataRegularSeason20242025!$AA$3:$AA$1315,DataRegularSeason20242025!$B$3:$B$1315, "&lt;=" &amp; BG$1, DataRegularSeason20242025!$D$3:$D$1315, $A16)+SUMIFS(DataRegularSeason20242025!$AB$3:$AB$1315,DataRegularSeason20242025!$B$3:$B$1315, "&lt;=" &amp; BG$1, DataRegularSeason20242025!$E$3:$E$1315, $A16)</f>
        <v>14</v>
      </c>
      <c r="BH16">
        <f>SUMIFS(DataRegularSeason20242025!$AA$3:$AA$1315,DataRegularSeason20242025!$B$3:$B$1315, "&lt;=" &amp; BH$1, DataRegularSeason20242025!$D$3:$D$1315, $A16)+SUMIFS(DataRegularSeason20242025!$AB$3:$AB$1315,DataRegularSeason20242025!$B$3:$B$1315, "&lt;=" &amp; BH$1, DataRegularSeason20242025!$E$3:$E$1315, $A16)</f>
        <v>14</v>
      </c>
      <c r="BI16">
        <f>SUMIFS(DataRegularSeason20242025!$AA$3:$AA$1315,DataRegularSeason20242025!$B$3:$B$1315, "&lt;=" &amp; BI$1, DataRegularSeason20242025!$D$3:$D$1315, $A16)+SUMIFS(DataRegularSeason20242025!$AB$3:$AB$1315,DataRegularSeason20242025!$B$3:$B$1315, "&lt;=" &amp; BI$1, DataRegularSeason20242025!$E$3:$E$1315, $A16)</f>
        <v>14</v>
      </c>
      <c r="BJ16">
        <f>SUMIFS(DataRegularSeason20242025!$AA$3:$AA$1315,DataRegularSeason20242025!$B$3:$B$1315, "&lt;=" &amp; BJ$1, DataRegularSeason20242025!$D$3:$D$1315, $A16)+SUMIFS(DataRegularSeason20242025!$AB$3:$AB$1315,DataRegularSeason20242025!$B$3:$B$1315, "&lt;=" &amp; BJ$1, DataRegularSeason20242025!$E$3:$E$1315, $A16)</f>
        <v>14</v>
      </c>
      <c r="BK16">
        <f>SUMIFS(DataRegularSeason20242025!$AA$3:$AA$1315,DataRegularSeason20242025!$B$3:$B$1315, "&lt;=" &amp; BK$1, DataRegularSeason20242025!$D$3:$D$1315, $A16)+SUMIFS(DataRegularSeason20242025!$AB$3:$AB$1315,DataRegularSeason20242025!$B$3:$B$1315, "&lt;=" &amp; BK$1, DataRegularSeason20242025!$E$3:$E$1315, $A16)</f>
        <v>14</v>
      </c>
      <c r="BL16">
        <f>SUMIFS(DataRegularSeason20242025!$AA$3:$AA$1315,DataRegularSeason20242025!$B$3:$B$1315, "&lt;=" &amp; BL$1, DataRegularSeason20242025!$D$3:$D$1315, $A16)+SUMIFS(DataRegularSeason20242025!$AB$3:$AB$1315,DataRegularSeason20242025!$B$3:$B$1315, "&lt;=" &amp; BL$1, DataRegularSeason20242025!$E$3:$E$1315, $A16)</f>
        <v>14</v>
      </c>
      <c r="BM16">
        <f>SUMIFS(DataRegularSeason20242025!$AA$3:$AA$1315,DataRegularSeason20242025!$B$3:$B$1315, "&lt;=" &amp; BM$1, DataRegularSeason20242025!$D$3:$D$1315, $A16)+SUMIFS(DataRegularSeason20242025!$AB$3:$AB$1315,DataRegularSeason20242025!$B$3:$B$1315, "&lt;=" &amp; BM$1, DataRegularSeason20242025!$E$3:$E$1315, $A16)</f>
        <v>14</v>
      </c>
      <c r="BN16">
        <f>SUMIFS(DataRegularSeason20242025!$AA$3:$AA$1315,DataRegularSeason20242025!$B$3:$B$1315, "&lt;=" &amp; BN$1, DataRegularSeason20242025!$D$3:$D$1315, $A16)+SUMIFS(DataRegularSeason20242025!$AB$3:$AB$1315,DataRegularSeason20242025!$B$3:$B$1315, "&lt;=" &amp; BN$1, DataRegularSeason20242025!$E$3:$E$1315, $A16)</f>
        <v>14</v>
      </c>
      <c r="BO16">
        <f>SUMIFS(DataRegularSeason20242025!$AA$3:$AA$1315,DataRegularSeason20242025!$B$3:$B$1315, "&lt;=" &amp; BO$1, DataRegularSeason20242025!$D$3:$D$1315, $A16)+SUMIFS(DataRegularSeason20242025!$AB$3:$AB$1315,DataRegularSeason20242025!$B$3:$B$1315, "&lt;=" &amp; BO$1, DataRegularSeason20242025!$E$3:$E$1315, $A16)</f>
        <v>14</v>
      </c>
      <c r="BP16">
        <f>SUMIFS(DataRegularSeason20242025!$AA$3:$AA$1315,DataRegularSeason20242025!$B$3:$B$1315, "&lt;=" &amp; BP$1, DataRegularSeason20242025!$D$3:$D$1315, $A16)+SUMIFS(DataRegularSeason20242025!$AB$3:$AB$1315,DataRegularSeason20242025!$B$3:$B$1315, "&lt;=" &amp; BP$1, DataRegularSeason20242025!$E$3:$E$1315, $A16)</f>
        <v>14</v>
      </c>
      <c r="BQ16">
        <f>SUMIFS(DataRegularSeason20242025!$AA$3:$AA$1315,DataRegularSeason20242025!$B$3:$B$1315, "&lt;=" &amp; BQ$1, DataRegularSeason20242025!$D$3:$D$1315, $A16)+SUMIFS(DataRegularSeason20242025!$AB$3:$AB$1315,DataRegularSeason20242025!$B$3:$B$1315, "&lt;=" &amp; BQ$1, DataRegularSeason20242025!$E$3:$E$1315, $A16)</f>
        <v>14</v>
      </c>
      <c r="BR16">
        <f>SUMIFS(DataRegularSeason20242025!$AA$3:$AA$1315,DataRegularSeason20242025!$B$3:$B$1315, "&lt;=" &amp; BR$1, DataRegularSeason20242025!$D$3:$D$1315, $A16)+SUMIFS(DataRegularSeason20242025!$AB$3:$AB$1315,DataRegularSeason20242025!$B$3:$B$1315, "&lt;=" &amp; BR$1, DataRegularSeason20242025!$E$3:$E$1315, $A16)</f>
        <v>14</v>
      </c>
      <c r="BS16">
        <f>SUMIFS(DataRegularSeason20242025!$AA$3:$AA$1315,DataRegularSeason20242025!$B$3:$B$1315, "&lt;=" &amp; BS$1, DataRegularSeason20242025!$D$3:$D$1315, $A16)+SUMIFS(DataRegularSeason20242025!$AB$3:$AB$1315,DataRegularSeason20242025!$B$3:$B$1315, "&lt;=" &amp; BS$1, DataRegularSeason20242025!$E$3:$E$1315, $A16)</f>
        <v>14</v>
      </c>
      <c r="BT16">
        <f>SUMIFS(DataRegularSeason20242025!$AA$3:$AA$1315,DataRegularSeason20242025!$B$3:$B$1315, "&lt;=" &amp; BT$1, DataRegularSeason20242025!$D$3:$D$1315, $A16)+SUMIFS(DataRegularSeason20242025!$AB$3:$AB$1315,DataRegularSeason20242025!$B$3:$B$1315, "&lt;=" &amp; BT$1, DataRegularSeason20242025!$E$3:$E$1315, $A16)</f>
        <v>14</v>
      </c>
      <c r="BU16">
        <f>SUMIFS(DataRegularSeason20242025!$AA$3:$AA$1315,DataRegularSeason20242025!$B$3:$B$1315, "&lt;=" &amp; BU$1, DataRegularSeason20242025!$D$3:$D$1315, $A16)+SUMIFS(DataRegularSeason20242025!$AB$3:$AB$1315,DataRegularSeason20242025!$B$3:$B$1315, "&lt;=" &amp; BU$1, DataRegularSeason20242025!$E$3:$E$1315, $A16)</f>
        <v>14</v>
      </c>
      <c r="BV16">
        <f>SUMIFS(DataRegularSeason20242025!$AA$3:$AA$1315,DataRegularSeason20242025!$B$3:$B$1315, "&lt;=" &amp; BV$1, DataRegularSeason20242025!$D$3:$D$1315, $A16)+SUMIFS(DataRegularSeason20242025!$AB$3:$AB$1315,DataRegularSeason20242025!$B$3:$B$1315, "&lt;=" &amp; BV$1, DataRegularSeason20242025!$E$3:$E$1315, $A16)</f>
        <v>14</v>
      </c>
      <c r="BW16">
        <f>SUMIFS(DataRegularSeason20242025!$AA$3:$AA$1315,DataRegularSeason20242025!$B$3:$B$1315, "&lt;=" &amp; BW$1, DataRegularSeason20242025!$D$3:$D$1315, $A16)+SUMIFS(DataRegularSeason20242025!$AB$3:$AB$1315,DataRegularSeason20242025!$B$3:$B$1315, "&lt;=" &amp; BW$1, DataRegularSeason20242025!$E$3:$E$1315, $A16)</f>
        <v>14</v>
      </c>
      <c r="BX16">
        <f>SUMIFS(DataRegularSeason20242025!$AA$3:$AA$1315,DataRegularSeason20242025!$B$3:$B$1315, "&lt;=" &amp; BX$1, DataRegularSeason20242025!$D$3:$D$1315, $A16)+SUMIFS(DataRegularSeason20242025!$AB$3:$AB$1315,DataRegularSeason20242025!$B$3:$B$1315, "&lt;=" &amp; BX$1, DataRegularSeason20242025!$E$3:$E$1315, $A16)</f>
        <v>14</v>
      </c>
      <c r="BY16">
        <f>SUMIFS(DataRegularSeason20242025!$AA$3:$AA$1315,DataRegularSeason20242025!$B$3:$B$1315, "&lt;=" &amp; BY$1, DataRegularSeason20242025!$D$3:$D$1315, $A16)+SUMIFS(DataRegularSeason20242025!$AB$3:$AB$1315,DataRegularSeason20242025!$B$3:$B$1315, "&lt;=" &amp; BY$1, DataRegularSeason20242025!$E$3:$E$1315, $A16)</f>
        <v>14</v>
      </c>
      <c r="BZ16">
        <f>SUMIFS(DataRegularSeason20242025!$AA$3:$AA$1315,DataRegularSeason20242025!$B$3:$B$1315, "&lt;=" &amp; BZ$1, DataRegularSeason20242025!$D$3:$D$1315, $A16)+SUMIFS(DataRegularSeason20242025!$AB$3:$AB$1315,DataRegularSeason20242025!$B$3:$B$1315, "&lt;=" &amp; BZ$1, DataRegularSeason20242025!$E$3:$E$1315, $A16)</f>
        <v>14</v>
      </c>
      <c r="CA16">
        <f>SUMIFS(DataRegularSeason20242025!$AA$3:$AA$1315,DataRegularSeason20242025!$B$3:$B$1315, "&lt;=" &amp; CA$1, DataRegularSeason20242025!$D$3:$D$1315, $A16)+SUMIFS(DataRegularSeason20242025!$AB$3:$AB$1315,DataRegularSeason20242025!$B$3:$B$1315, "&lt;=" &amp; CA$1, DataRegularSeason20242025!$E$3:$E$1315, $A16)</f>
        <v>14</v>
      </c>
      <c r="CB16">
        <f>SUMIFS(DataRegularSeason20242025!$AA$3:$AA$1315,DataRegularSeason20242025!$B$3:$B$1315, "&lt;=" &amp; CB$1, DataRegularSeason20242025!$D$3:$D$1315, $A16)+SUMIFS(DataRegularSeason20242025!$AB$3:$AB$1315,DataRegularSeason20242025!$B$3:$B$1315, "&lt;=" &amp; CB$1, DataRegularSeason20242025!$E$3:$E$1315, $A16)</f>
        <v>14</v>
      </c>
      <c r="CC16">
        <f>SUMIFS(DataRegularSeason20242025!$AA$3:$AA$1315,DataRegularSeason20242025!$B$3:$B$1315, "&lt;=" &amp; CC$1, DataRegularSeason20242025!$D$3:$D$1315, $A16)+SUMIFS(DataRegularSeason20242025!$AB$3:$AB$1315,DataRegularSeason20242025!$B$3:$B$1315, "&lt;=" &amp; CC$1, DataRegularSeason20242025!$E$3:$E$1315, $A16)</f>
        <v>14</v>
      </c>
      <c r="CD16">
        <f>SUMIFS(DataRegularSeason20242025!$AA$3:$AA$1315,DataRegularSeason20242025!$B$3:$B$1315, "&lt;=" &amp; CD$1, DataRegularSeason20242025!$D$3:$D$1315, $A16)+SUMIFS(DataRegularSeason20242025!$AB$3:$AB$1315,DataRegularSeason20242025!$B$3:$B$1315, "&lt;=" &amp; CD$1, DataRegularSeason20242025!$E$3:$E$1315, $A16)</f>
        <v>14</v>
      </c>
      <c r="CE16">
        <f>SUMIFS(DataRegularSeason20242025!$AA$3:$AA$1315,DataRegularSeason20242025!$B$3:$B$1315, "&lt;=" &amp; CE$1, DataRegularSeason20242025!$D$3:$D$1315, $A16)+SUMIFS(DataRegularSeason20242025!$AB$3:$AB$1315,DataRegularSeason20242025!$B$3:$B$1315, "&lt;=" &amp; CE$1, DataRegularSeason20242025!$E$3:$E$1315, $A16)</f>
        <v>14</v>
      </c>
      <c r="CF16">
        <f>SUMIFS(DataRegularSeason20242025!$AA$3:$AA$1315,DataRegularSeason20242025!$B$3:$B$1315, "&lt;=" &amp; CF$1, DataRegularSeason20242025!$D$3:$D$1315, $A16)+SUMIFS(DataRegularSeason20242025!$AB$3:$AB$1315,DataRegularSeason20242025!$B$3:$B$1315, "&lt;=" &amp; CF$1, DataRegularSeason20242025!$E$3:$E$1315, $A16)</f>
        <v>14</v>
      </c>
      <c r="CG16">
        <f>SUMIFS(DataRegularSeason20242025!$AA$3:$AA$1315,DataRegularSeason20242025!$B$3:$B$1315, "&lt;=" &amp; CG$1, DataRegularSeason20242025!$D$3:$D$1315, $A16)+SUMIFS(DataRegularSeason20242025!$AB$3:$AB$1315,DataRegularSeason20242025!$B$3:$B$1315, "&lt;=" &amp; CG$1, DataRegularSeason20242025!$E$3:$E$1315, $A16)</f>
        <v>14</v>
      </c>
      <c r="CH16">
        <f>SUMIFS(DataRegularSeason20242025!$AA$3:$AA$1315,DataRegularSeason20242025!$B$3:$B$1315, "&lt;=" &amp; CH$1, DataRegularSeason20242025!$D$3:$D$1315, $A16)+SUMIFS(DataRegularSeason20242025!$AB$3:$AB$1315,DataRegularSeason20242025!$B$3:$B$1315, "&lt;=" &amp; CH$1, DataRegularSeason20242025!$E$3:$E$1315, $A16)</f>
        <v>14</v>
      </c>
      <c r="CI16">
        <f>SUMIFS(DataRegularSeason20242025!$AA$3:$AA$1315,DataRegularSeason20242025!$B$3:$B$1315, "&lt;=" &amp; CI$1, DataRegularSeason20242025!$D$3:$D$1315, $A16)+SUMIFS(DataRegularSeason20242025!$AB$3:$AB$1315,DataRegularSeason20242025!$B$3:$B$1315, "&lt;=" &amp; CI$1, DataRegularSeason20242025!$E$3:$E$1315, $A16)</f>
        <v>14</v>
      </c>
      <c r="CJ16">
        <f>SUMIFS(DataRegularSeason20242025!$AA$3:$AA$1315,DataRegularSeason20242025!$B$3:$B$1315, "&lt;=" &amp; CJ$1, DataRegularSeason20242025!$D$3:$D$1315, $A16)+SUMIFS(DataRegularSeason20242025!$AB$3:$AB$1315,DataRegularSeason20242025!$B$3:$B$1315, "&lt;=" &amp; CJ$1, DataRegularSeason20242025!$E$3:$E$1315, $A16)</f>
        <v>14</v>
      </c>
      <c r="CK16">
        <f>SUMIFS(DataRegularSeason20242025!$AA$3:$AA$1315,DataRegularSeason20242025!$B$3:$B$1315, "&lt;=" &amp; CK$1, DataRegularSeason20242025!$D$3:$D$1315, $A16)+SUMIFS(DataRegularSeason20242025!$AB$3:$AB$1315,DataRegularSeason20242025!$B$3:$B$1315, "&lt;=" &amp; CK$1, DataRegularSeason20242025!$E$3:$E$1315, $A16)</f>
        <v>14</v>
      </c>
      <c r="CL16">
        <f>SUMIFS(DataRegularSeason20242025!$AA$3:$AA$1315,DataRegularSeason20242025!$B$3:$B$1315, "&lt;=" &amp; CL$1, DataRegularSeason20242025!$D$3:$D$1315, $A16)+SUMIFS(DataRegularSeason20242025!$AB$3:$AB$1315,DataRegularSeason20242025!$B$3:$B$1315, "&lt;=" &amp; CL$1, DataRegularSeason20242025!$E$3:$E$1315, $A16)</f>
        <v>14</v>
      </c>
      <c r="CM16">
        <f>SUMIFS(DataRegularSeason20242025!$AA$3:$AA$1315,DataRegularSeason20242025!$B$3:$B$1315, "&lt;=" &amp; CM$1, DataRegularSeason20242025!$D$3:$D$1315, $A16)+SUMIFS(DataRegularSeason20242025!$AB$3:$AB$1315,DataRegularSeason20242025!$B$3:$B$1315, "&lt;=" &amp; CM$1, DataRegularSeason20242025!$E$3:$E$1315, $A16)</f>
        <v>14</v>
      </c>
      <c r="CN16">
        <f>SUMIFS(DataRegularSeason20242025!$AA$3:$AA$1315,DataRegularSeason20242025!$B$3:$B$1315, "&lt;=" &amp; CN$1, DataRegularSeason20242025!$D$3:$D$1315, $A16)+SUMIFS(DataRegularSeason20242025!$AB$3:$AB$1315,DataRegularSeason20242025!$B$3:$B$1315, "&lt;=" &amp; CN$1, DataRegularSeason20242025!$E$3:$E$1315, $A16)</f>
        <v>14</v>
      </c>
      <c r="CO16">
        <f>SUMIFS(DataRegularSeason20242025!$AA$3:$AA$1315,DataRegularSeason20242025!$B$3:$B$1315, "&lt;=" &amp; CO$1, DataRegularSeason20242025!$D$3:$D$1315, $A16)+SUMIFS(DataRegularSeason20242025!$AB$3:$AB$1315,DataRegularSeason20242025!$B$3:$B$1315, "&lt;=" &amp; CO$1, DataRegularSeason20242025!$E$3:$E$1315, $A16)</f>
        <v>14</v>
      </c>
      <c r="CP16">
        <f>SUMIFS(DataRegularSeason20242025!$AA$3:$AA$1315,DataRegularSeason20242025!$B$3:$B$1315, "&lt;=" &amp; CP$1, DataRegularSeason20242025!$D$3:$D$1315, $A16)+SUMIFS(DataRegularSeason20242025!$AB$3:$AB$1315,DataRegularSeason20242025!$B$3:$B$1315, "&lt;=" &amp; CP$1, DataRegularSeason20242025!$E$3:$E$1315, $A16)</f>
        <v>14</v>
      </c>
      <c r="CQ16">
        <f>SUMIFS(DataRegularSeason20242025!$AA$3:$AA$1315,DataRegularSeason20242025!$B$3:$B$1315, "&lt;=" &amp; CQ$1, DataRegularSeason20242025!$D$3:$D$1315, $A16)+SUMIFS(DataRegularSeason20242025!$AB$3:$AB$1315,DataRegularSeason20242025!$B$3:$B$1315, "&lt;=" &amp; CQ$1, DataRegularSeason20242025!$E$3:$E$1315, $A16)</f>
        <v>14</v>
      </c>
      <c r="CR16">
        <f>SUMIFS(DataRegularSeason20242025!$AA$3:$AA$1315,DataRegularSeason20242025!$B$3:$B$1315, "&lt;=" &amp; CR$1, DataRegularSeason20242025!$D$3:$D$1315, $A16)+SUMIFS(DataRegularSeason20242025!$AB$3:$AB$1315,DataRegularSeason20242025!$B$3:$B$1315, "&lt;=" &amp; CR$1, DataRegularSeason20242025!$E$3:$E$1315, $A16)</f>
        <v>14</v>
      </c>
      <c r="CS16">
        <f>SUMIFS(DataRegularSeason20242025!$AA$3:$AA$1315,DataRegularSeason20242025!$B$3:$B$1315, "&lt;=" &amp; CS$1, DataRegularSeason20242025!$D$3:$D$1315, $A16)+SUMIFS(DataRegularSeason20242025!$AB$3:$AB$1315,DataRegularSeason20242025!$B$3:$B$1315, "&lt;=" &amp; CS$1, DataRegularSeason20242025!$E$3:$E$1315, $A16)</f>
        <v>14</v>
      </c>
      <c r="CT16">
        <f>SUMIFS(DataRegularSeason20242025!$AA$3:$AA$1315,DataRegularSeason20242025!$B$3:$B$1315, "&lt;=" &amp; CT$1, DataRegularSeason20242025!$D$3:$D$1315, $A16)+SUMIFS(DataRegularSeason20242025!$AB$3:$AB$1315,DataRegularSeason20242025!$B$3:$B$1315, "&lt;=" &amp; CT$1, DataRegularSeason20242025!$E$3:$E$1315, $A16)</f>
        <v>14</v>
      </c>
      <c r="CU16">
        <f>SUMIFS(DataRegularSeason20242025!$AA$3:$AA$1315,DataRegularSeason20242025!$B$3:$B$1315, "&lt;=" &amp; CU$1, DataRegularSeason20242025!$D$3:$D$1315, $A16)+SUMIFS(DataRegularSeason20242025!$AB$3:$AB$1315,DataRegularSeason20242025!$B$3:$B$1315, "&lt;=" &amp; CU$1, DataRegularSeason20242025!$E$3:$E$1315, $A16)</f>
        <v>14</v>
      </c>
      <c r="CV16">
        <f>SUMIFS(DataRegularSeason20242025!$AA$3:$AA$1315,DataRegularSeason20242025!$B$3:$B$1315, "&lt;=" &amp; CV$1, DataRegularSeason20242025!$D$3:$D$1315, $A16)+SUMIFS(DataRegularSeason20242025!$AB$3:$AB$1315,DataRegularSeason20242025!$B$3:$B$1315, "&lt;=" &amp; CV$1, DataRegularSeason20242025!$E$3:$E$1315, $A16)</f>
        <v>14</v>
      </c>
      <c r="CW16">
        <f>SUMIFS(DataRegularSeason20242025!$AA$3:$AA$1315,DataRegularSeason20242025!$B$3:$B$1315, "&lt;=" &amp; CW$1, DataRegularSeason20242025!$D$3:$D$1315, $A16)+SUMIFS(DataRegularSeason20242025!$AB$3:$AB$1315,DataRegularSeason20242025!$B$3:$B$1315, "&lt;=" &amp; CW$1, DataRegularSeason20242025!$E$3:$E$1315, $A16)</f>
        <v>14</v>
      </c>
      <c r="CX16">
        <f>SUMIFS(DataRegularSeason20242025!$AA$3:$AA$1315,DataRegularSeason20242025!$B$3:$B$1315, "&lt;=" &amp; CX$1, DataRegularSeason20242025!$D$3:$D$1315, $A16)+SUMIFS(DataRegularSeason20242025!$AB$3:$AB$1315,DataRegularSeason20242025!$B$3:$B$1315, "&lt;=" &amp; CX$1, DataRegularSeason20242025!$E$3:$E$1315, $A16)</f>
        <v>14</v>
      </c>
      <c r="CY16">
        <f>SUMIFS(DataRegularSeason20242025!$AA$3:$AA$1315,DataRegularSeason20242025!$B$3:$B$1315, "&lt;=" &amp; CY$1, DataRegularSeason20242025!$D$3:$D$1315, $A16)+SUMIFS(DataRegularSeason20242025!$AB$3:$AB$1315,DataRegularSeason20242025!$B$3:$B$1315, "&lt;=" &amp; CY$1, DataRegularSeason20242025!$E$3:$E$1315, $A16)</f>
        <v>14</v>
      </c>
      <c r="CZ16">
        <f>SUMIFS(DataRegularSeason20242025!$AA$3:$AA$1315,DataRegularSeason20242025!$B$3:$B$1315, "&lt;=" &amp; CZ$1, DataRegularSeason20242025!$D$3:$D$1315, $A16)+SUMIFS(DataRegularSeason20242025!$AB$3:$AB$1315,DataRegularSeason20242025!$B$3:$B$1315, "&lt;=" &amp; CZ$1, DataRegularSeason20242025!$E$3:$E$1315, $A16)</f>
        <v>14</v>
      </c>
      <c r="DA16">
        <f>SUMIFS(DataRegularSeason20242025!$AA$3:$AA$1315,DataRegularSeason20242025!$B$3:$B$1315, "&lt;=" &amp; DA$1, DataRegularSeason20242025!$D$3:$D$1315, $A16)+SUMIFS(DataRegularSeason20242025!$AB$3:$AB$1315,DataRegularSeason20242025!$B$3:$B$1315, "&lt;=" &amp; DA$1, DataRegularSeason20242025!$E$3:$E$1315, $A16)</f>
        <v>14</v>
      </c>
      <c r="DB16">
        <f>SUMIFS(DataRegularSeason20242025!$AA$3:$AA$1315,DataRegularSeason20242025!$B$3:$B$1315, "&lt;=" &amp; DB$1, DataRegularSeason20242025!$D$3:$D$1315, $A16)+SUMIFS(DataRegularSeason20242025!$AB$3:$AB$1315,DataRegularSeason20242025!$B$3:$B$1315, "&lt;=" &amp; DB$1, DataRegularSeason20242025!$E$3:$E$1315, $A16)</f>
        <v>14</v>
      </c>
      <c r="DC16">
        <f>SUMIFS(DataRegularSeason20242025!$AA$3:$AA$1315,DataRegularSeason20242025!$B$3:$B$1315, "&lt;=" &amp; DC$1, DataRegularSeason20242025!$D$3:$D$1315, $A16)+SUMIFS(DataRegularSeason20242025!$AB$3:$AB$1315,DataRegularSeason20242025!$B$3:$B$1315, "&lt;=" &amp; DC$1, DataRegularSeason20242025!$E$3:$E$1315, $A16)</f>
        <v>14</v>
      </c>
      <c r="DD16">
        <f>SUMIFS(DataRegularSeason20242025!$AA$3:$AA$1315,DataRegularSeason20242025!$B$3:$B$1315, "&lt;=" &amp; DD$1, DataRegularSeason20242025!$D$3:$D$1315, $A16)+SUMIFS(DataRegularSeason20242025!$AB$3:$AB$1315,DataRegularSeason20242025!$B$3:$B$1315, "&lt;=" &amp; DD$1, DataRegularSeason20242025!$E$3:$E$1315, $A16)</f>
        <v>14</v>
      </c>
      <c r="DE16">
        <f>SUMIFS(DataRegularSeason20242025!$AA$3:$AA$1315,DataRegularSeason20242025!$B$3:$B$1315, "&lt;=" &amp; DE$1, DataRegularSeason20242025!$D$3:$D$1315, $A16)+SUMIFS(DataRegularSeason20242025!$AB$3:$AB$1315,DataRegularSeason20242025!$B$3:$B$1315, "&lt;=" &amp; DE$1, DataRegularSeason20242025!$E$3:$E$1315, $A16)</f>
        <v>14</v>
      </c>
      <c r="DF16">
        <f>SUMIFS(DataRegularSeason20242025!$AA$3:$AA$1315,DataRegularSeason20242025!$B$3:$B$1315, "&lt;=" &amp; DF$1, DataRegularSeason20242025!$D$3:$D$1315, $A16)+SUMIFS(DataRegularSeason20242025!$AB$3:$AB$1315,DataRegularSeason20242025!$B$3:$B$1315, "&lt;=" &amp; DF$1, DataRegularSeason20242025!$E$3:$E$1315, $A16)</f>
        <v>14</v>
      </c>
      <c r="DG16">
        <f>SUMIFS(DataRegularSeason20242025!$AA$3:$AA$1315,DataRegularSeason20242025!$B$3:$B$1315, "&lt;=" &amp; DG$1, DataRegularSeason20242025!$D$3:$D$1315, $A16)+SUMIFS(DataRegularSeason20242025!$AB$3:$AB$1315,DataRegularSeason20242025!$B$3:$B$1315, "&lt;=" &amp; DG$1, DataRegularSeason20242025!$E$3:$E$1315, $A16)</f>
        <v>14</v>
      </c>
      <c r="DH16">
        <f>SUMIFS(DataRegularSeason20242025!$AA$3:$AA$1315,DataRegularSeason20242025!$B$3:$B$1315, "&lt;=" &amp; DH$1, DataRegularSeason20242025!$D$3:$D$1315, $A16)+SUMIFS(DataRegularSeason20242025!$AB$3:$AB$1315,DataRegularSeason20242025!$B$3:$B$1315, "&lt;=" &amp; DH$1, DataRegularSeason20242025!$E$3:$E$1315, $A16)</f>
        <v>14</v>
      </c>
      <c r="DI16">
        <f>SUMIFS(DataRegularSeason20242025!$AA$3:$AA$1315,DataRegularSeason20242025!$B$3:$B$1315, "&lt;=" &amp; DI$1, DataRegularSeason20242025!$D$3:$D$1315, $A16)+SUMIFS(DataRegularSeason20242025!$AB$3:$AB$1315,DataRegularSeason20242025!$B$3:$B$1315, "&lt;=" &amp; DI$1, DataRegularSeason20242025!$E$3:$E$1315, $A16)</f>
        <v>14</v>
      </c>
      <c r="DJ16">
        <f>SUMIFS(DataRegularSeason20242025!$AA$3:$AA$1315,DataRegularSeason20242025!$B$3:$B$1315, "&lt;=" &amp; DJ$1, DataRegularSeason20242025!$D$3:$D$1315, $A16)+SUMIFS(DataRegularSeason20242025!$AB$3:$AB$1315,DataRegularSeason20242025!$B$3:$B$1315, "&lt;=" &amp; DJ$1, DataRegularSeason20242025!$E$3:$E$1315, $A16)</f>
        <v>14</v>
      </c>
      <c r="DK16">
        <f>SUMIFS(DataRegularSeason20242025!$AA$3:$AA$1315,DataRegularSeason20242025!$B$3:$B$1315, "&lt;=" &amp; DK$1, DataRegularSeason20242025!$D$3:$D$1315, $A16)+SUMIFS(DataRegularSeason20242025!$AB$3:$AB$1315,DataRegularSeason20242025!$B$3:$B$1315, "&lt;=" &amp; DK$1, DataRegularSeason20242025!$E$3:$E$1315, $A16)</f>
        <v>14</v>
      </c>
      <c r="DL16">
        <f>SUMIFS(DataRegularSeason20242025!$AA$3:$AA$1315,DataRegularSeason20242025!$B$3:$B$1315, "&lt;=" &amp; DL$1, DataRegularSeason20242025!$D$3:$D$1315, $A16)+SUMIFS(DataRegularSeason20242025!$AB$3:$AB$1315,DataRegularSeason20242025!$B$3:$B$1315, "&lt;=" &amp; DL$1, DataRegularSeason20242025!$E$3:$E$1315, $A16)</f>
        <v>14</v>
      </c>
      <c r="DM16">
        <f>SUMIFS(DataRegularSeason20242025!$AA$3:$AA$1315,DataRegularSeason20242025!$B$3:$B$1315, "&lt;=" &amp; DM$1, DataRegularSeason20242025!$D$3:$D$1315, $A16)+SUMIFS(DataRegularSeason20242025!$AB$3:$AB$1315,DataRegularSeason20242025!$B$3:$B$1315, "&lt;=" &amp; DM$1, DataRegularSeason20242025!$E$3:$E$1315, $A16)</f>
        <v>14</v>
      </c>
      <c r="DN16">
        <f>SUMIFS(DataRegularSeason20242025!$AA$3:$AA$1315,DataRegularSeason20242025!$B$3:$B$1315, "&lt;=" &amp; DN$1, DataRegularSeason20242025!$D$3:$D$1315, $A16)+SUMIFS(DataRegularSeason20242025!$AB$3:$AB$1315,DataRegularSeason20242025!$B$3:$B$1315, "&lt;=" &amp; DN$1, DataRegularSeason20242025!$E$3:$E$1315, $A16)</f>
        <v>14</v>
      </c>
      <c r="DO16">
        <f>SUMIFS(DataRegularSeason20242025!$AA$3:$AA$1315,DataRegularSeason20242025!$B$3:$B$1315, "&lt;=" &amp; DO$1, DataRegularSeason20242025!$D$3:$D$1315, $A16)+SUMIFS(DataRegularSeason20242025!$AB$3:$AB$1315,DataRegularSeason20242025!$B$3:$B$1315, "&lt;=" &amp; DO$1, DataRegularSeason20242025!$E$3:$E$1315, $A16)</f>
        <v>14</v>
      </c>
      <c r="DP16">
        <f>SUMIFS(DataRegularSeason20242025!$AA$3:$AA$1315,DataRegularSeason20242025!$B$3:$B$1315, "&lt;=" &amp; DP$1, DataRegularSeason20242025!$D$3:$D$1315, $A16)+SUMIFS(DataRegularSeason20242025!$AB$3:$AB$1315,DataRegularSeason20242025!$B$3:$B$1315, "&lt;=" &amp; DP$1, DataRegularSeason20242025!$E$3:$E$1315, $A16)</f>
        <v>14</v>
      </c>
      <c r="DQ16">
        <f>SUMIFS(DataRegularSeason20242025!$AA$3:$AA$1315,DataRegularSeason20242025!$B$3:$B$1315, "&lt;=" &amp; DQ$1, DataRegularSeason20242025!$D$3:$D$1315, $A16)+SUMIFS(DataRegularSeason20242025!$AB$3:$AB$1315,DataRegularSeason20242025!$B$3:$B$1315, "&lt;=" &amp; DQ$1, DataRegularSeason20242025!$E$3:$E$1315, $A16)</f>
        <v>14</v>
      </c>
      <c r="DR16">
        <f>SUMIFS(DataRegularSeason20242025!$AA$3:$AA$1315,DataRegularSeason20242025!$B$3:$B$1315, "&lt;=" &amp; DR$1, DataRegularSeason20242025!$D$3:$D$1315, $A16)+SUMIFS(DataRegularSeason20242025!$AB$3:$AB$1315,DataRegularSeason20242025!$B$3:$B$1315, "&lt;=" &amp; DR$1, DataRegularSeason20242025!$E$3:$E$1315, $A16)</f>
        <v>14</v>
      </c>
      <c r="DS16">
        <f>SUMIFS(DataRegularSeason20242025!$AA$3:$AA$1315,DataRegularSeason20242025!$B$3:$B$1315, "&lt;=" &amp; DS$1, DataRegularSeason20242025!$D$3:$D$1315, $A16)+SUMIFS(DataRegularSeason20242025!$AB$3:$AB$1315,DataRegularSeason20242025!$B$3:$B$1315, "&lt;=" &amp; DS$1, DataRegularSeason20242025!$E$3:$E$1315, $A16)</f>
        <v>14</v>
      </c>
      <c r="DT16">
        <f>SUMIFS(DataRegularSeason20242025!$AA$3:$AA$1315,DataRegularSeason20242025!$B$3:$B$1315, "&lt;=" &amp; DT$1, DataRegularSeason20242025!$D$3:$D$1315, $A16)+SUMIFS(DataRegularSeason20242025!$AB$3:$AB$1315,DataRegularSeason20242025!$B$3:$B$1315, "&lt;=" &amp; DT$1, DataRegularSeason20242025!$E$3:$E$1315, $A16)</f>
        <v>14</v>
      </c>
      <c r="DU16">
        <f>SUMIFS(DataRegularSeason20242025!$AA$3:$AA$1315,DataRegularSeason20242025!$B$3:$B$1315, "&lt;=" &amp; DU$1, DataRegularSeason20242025!$D$3:$D$1315, $A16)+SUMIFS(DataRegularSeason20242025!$AB$3:$AB$1315,DataRegularSeason20242025!$B$3:$B$1315, "&lt;=" &amp; DU$1, DataRegularSeason20242025!$E$3:$E$1315, $A16)</f>
        <v>14</v>
      </c>
      <c r="DV16">
        <f>SUMIFS(DataRegularSeason20242025!$AA$3:$AA$1315,DataRegularSeason20242025!$B$3:$B$1315, "&lt;=" &amp; DV$1, DataRegularSeason20242025!$D$3:$D$1315, $A16)+SUMIFS(DataRegularSeason20242025!$AB$3:$AB$1315,DataRegularSeason20242025!$B$3:$B$1315, "&lt;=" &amp; DV$1, DataRegularSeason20242025!$E$3:$E$1315, $A16)</f>
        <v>14</v>
      </c>
      <c r="DW16">
        <f>SUMIFS(DataRegularSeason20242025!$AA$3:$AA$1315,DataRegularSeason20242025!$B$3:$B$1315, "&lt;=" &amp; DW$1, DataRegularSeason20242025!$D$3:$D$1315, $A16)+SUMIFS(DataRegularSeason20242025!$AB$3:$AB$1315,DataRegularSeason20242025!$B$3:$B$1315, "&lt;=" &amp; DW$1, DataRegularSeason20242025!$E$3:$E$1315, $A16)</f>
        <v>14</v>
      </c>
      <c r="DX16">
        <f>SUMIFS(DataRegularSeason20242025!$AA$3:$AA$1315,DataRegularSeason20242025!$B$3:$B$1315, "&lt;=" &amp; DX$1, DataRegularSeason20242025!$D$3:$D$1315, $A16)+SUMIFS(DataRegularSeason20242025!$AB$3:$AB$1315,DataRegularSeason20242025!$B$3:$B$1315, "&lt;=" &amp; DX$1, DataRegularSeason20242025!$E$3:$E$1315, $A16)</f>
        <v>14</v>
      </c>
      <c r="DY16">
        <f>SUMIFS(DataRegularSeason20242025!$AA$3:$AA$1315,DataRegularSeason20242025!$B$3:$B$1315, "&lt;=" &amp; DY$1, DataRegularSeason20242025!$D$3:$D$1315, $A16)+SUMIFS(DataRegularSeason20242025!$AB$3:$AB$1315,DataRegularSeason20242025!$B$3:$B$1315, "&lt;=" &amp; DY$1, DataRegularSeason20242025!$E$3:$E$1315, $A16)</f>
        <v>14</v>
      </c>
      <c r="DZ16">
        <f>SUMIFS(DataRegularSeason20242025!$AA$3:$AA$1315,DataRegularSeason20242025!$B$3:$B$1315, "&lt;=" &amp; DZ$1, DataRegularSeason20242025!$D$3:$D$1315, $A16)+SUMIFS(DataRegularSeason20242025!$AB$3:$AB$1315,DataRegularSeason20242025!$B$3:$B$1315, "&lt;=" &amp; DZ$1, DataRegularSeason20242025!$E$3:$E$1315, $A16)</f>
        <v>14</v>
      </c>
      <c r="EA16">
        <f>SUMIFS(DataRegularSeason20242025!$AA$3:$AA$1315,DataRegularSeason20242025!$B$3:$B$1315, "&lt;=" &amp; EA$1, DataRegularSeason20242025!$D$3:$D$1315, $A16)+SUMIFS(DataRegularSeason20242025!$AB$3:$AB$1315,DataRegularSeason20242025!$B$3:$B$1315, "&lt;=" &amp; EA$1, DataRegularSeason20242025!$E$3:$E$1315, $A16)</f>
        <v>14</v>
      </c>
      <c r="EB16">
        <f>SUMIFS(DataRegularSeason20242025!$AA$3:$AA$1315,DataRegularSeason20242025!$B$3:$B$1315, "&lt;=" &amp; EB$1, DataRegularSeason20242025!$D$3:$D$1315, $A16)+SUMIFS(DataRegularSeason20242025!$AB$3:$AB$1315,DataRegularSeason20242025!$B$3:$B$1315, "&lt;=" &amp; EB$1, DataRegularSeason20242025!$E$3:$E$1315, $A16)</f>
        <v>14</v>
      </c>
      <c r="EC16">
        <f>SUMIFS(DataRegularSeason20242025!$AA$3:$AA$1315,DataRegularSeason20242025!$B$3:$B$1315, "&lt;=" &amp; EC$1, DataRegularSeason20242025!$D$3:$D$1315, $A16)+SUMIFS(DataRegularSeason20242025!$AB$3:$AB$1315,DataRegularSeason20242025!$B$3:$B$1315, "&lt;=" &amp; EC$1, DataRegularSeason20242025!$E$3:$E$1315, $A16)</f>
        <v>14</v>
      </c>
      <c r="ED16">
        <f>SUMIFS(DataRegularSeason20242025!$AA$3:$AA$1315,DataRegularSeason20242025!$B$3:$B$1315, "&lt;=" &amp; ED$1, DataRegularSeason20242025!$D$3:$D$1315, $A16)+SUMIFS(DataRegularSeason20242025!$AB$3:$AB$1315,DataRegularSeason20242025!$B$3:$B$1315, "&lt;=" &amp; ED$1, DataRegularSeason20242025!$E$3:$E$1315, $A16)</f>
        <v>14</v>
      </c>
      <c r="EE16">
        <f>SUMIFS(DataRegularSeason20242025!$AA$3:$AA$1315,DataRegularSeason20242025!$B$3:$B$1315, "&lt;=" &amp; EE$1, DataRegularSeason20242025!$D$3:$D$1315, $A16)+SUMIFS(DataRegularSeason20242025!$AB$3:$AB$1315,DataRegularSeason20242025!$B$3:$B$1315, "&lt;=" &amp; EE$1, DataRegularSeason20242025!$E$3:$E$1315, $A16)</f>
        <v>14</v>
      </c>
      <c r="EF16">
        <f>SUMIFS(DataRegularSeason20242025!$AA$3:$AA$1315,DataRegularSeason20242025!$B$3:$B$1315, "&lt;=" &amp; EF$1, DataRegularSeason20242025!$D$3:$D$1315, $A16)+SUMIFS(DataRegularSeason20242025!$AB$3:$AB$1315,DataRegularSeason20242025!$B$3:$B$1315, "&lt;=" &amp; EF$1, DataRegularSeason20242025!$E$3:$E$1315, $A16)</f>
        <v>14</v>
      </c>
      <c r="EG16">
        <f>SUMIFS(DataRegularSeason20242025!$AA$3:$AA$1315,DataRegularSeason20242025!$B$3:$B$1315, "&lt;=" &amp; EG$1, DataRegularSeason20242025!$D$3:$D$1315, $A16)+SUMIFS(DataRegularSeason20242025!$AB$3:$AB$1315,DataRegularSeason20242025!$B$3:$B$1315, "&lt;=" &amp; EG$1, DataRegularSeason20242025!$E$3:$E$1315, $A16)</f>
        <v>14</v>
      </c>
      <c r="EH16">
        <f>SUMIFS(DataRegularSeason20242025!$AA$3:$AA$1315,DataRegularSeason20242025!$B$3:$B$1315, "&lt;=" &amp; EH$1, DataRegularSeason20242025!$D$3:$D$1315, $A16)+SUMIFS(DataRegularSeason20242025!$AB$3:$AB$1315,DataRegularSeason20242025!$B$3:$B$1315, "&lt;=" &amp; EH$1, DataRegularSeason20242025!$E$3:$E$1315, $A16)</f>
        <v>14</v>
      </c>
      <c r="EI16">
        <f>SUMIFS(DataRegularSeason20242025!$AA$3:$AA$1315,DataRegularSeason20242025!$B$3:$B$1315, "&lt;=" &amp; EI$1, DataRegularSeason20242025!$D$3:$D$1315, $A16)+SUMIFS(DataRegularSeason20242025!$AB$3:$AB$1315,DataRegularSeason20242025!$B$3:$B$1315, "&lt;=" &amp; EI$1, DataRegularSeason20242025!$E$3:$E$1315, $A16)</f>
        <v>14</v>
      </c>
      <c r="EJ16">
        <f>SUMIFS(DataRegularSeason20242025!$AA$3:$AA$1315,DataRegularSeason20242025!$B$3:$B$1315, "&lt;=" &amp; EJ$1, DataRegularSeason20242025!$D$3:$D$1315, $A16)+SUMIFS(DataRegularSeason20242025!$AB$3:$AB$1315,DataRegularSeason20242025!$B$3:$B$1315, "&lt;=" &amp; EJ$1, DataRegularSeason20242025!$E$3:$E$1315, $A16)</f>
        <v>14</v>
      </c>
      <c r="EK16">
        <f>SUMIFS(DataRegularSeason20242025!$AA$3:$AA$1315,DataRegularSeason20242025!$B$3:$B$1315, "&lt;=" &amp; EK$1, DataRegularSeason20242025!$D$3:$D$1315, $A16)+SUMIFS(DataRegularSeason20242025!$AB$3:$AB$1315,DataRegularSeason20242025!$B$3:$B$1315, "&lt;=" &amp; EK$1, DataRegularSeason20242025!$E$3:$E$1315, $A16)</f>
        <v>14</v>
      </c>
      <c r="EL16">
        <f>SUMIFS(DataRegularSeason20242025!$AA$3:$AA$1315,DataRegularSeason20242025!$B$3:$B$1315, "&lt;=" &amp; EL$1, DataRegularSeason20242025!$D$3:$D$1315, $A16)+SUMIFS(DataRegularSeason20242025!$AB$3:$AB$1315,DataRegularSeason20242025!$B$3:$B$1315, "&lt;=" &amp; EL$1, DataRegularSeason20242025!$E$3:$E$1315, $A16)</f>
        <v>14</v>
      </c>
      <c r="EM16">
        <f>SUMIFS(DataRegularSeason20242025!$AA$3:$AA$1315,DataRegularSeason20242025!$B$3:$B$1315, "&lt;=" &amp; EM$1, DataRegularSeason20242025!$D$3:$D$1315, $A16)+SUMIFS(DataRegularSeason20242025!$AB$3:$AB$1315,DataRegularSeason20242025!$B$3:$B$1315, "&lt;=" &amp; EM$1, DataRegularSeason20242025!$E$3:$E$1315, $A16)</f>
        <v>14</v>
      </c>
      <c r="EN16">
        <f>SUMIFS(DataRegularSeason20242025!$AA$3:$AA$1315,DataRegularSeason20242025!$B$3:$B$1315, "&lt;=" &amp; EN$1, DataRegularSeason20242025!$D$3:$D$1315, $A16)+SUMIFS(DataRegularSeason20242025!$AB$3:$AB$1315,DataRegularSeason20242025!$B$3:$B$1315, "&lt;=" &amp; EN$1, DataRegularSeason20242025!$E$3:$E$1315, $A16)</f>
        <v>14</v>
      </c>
      <c r="EO16">
        <f>SUMIFS(DataRegularSeason20242025!$AA$3:$AA$1315,DataRegularSeason20242025!$B$3:$B$1315, "&lt;=" &amp; EO$1, DataRegularSeason20242025!$D$3:$D$1315, $A16)+SUMIFS(DataRegularSeason20242025!$AB$3:$AB$1315,DataRegularSeason20242025!$B$3:$B$1315, "&lt;=" &amp; EO$1, DataRegularSeason20242025!$E$3:$E$1315, $A16)</f>
        <v>14</v>
      </c>
      <c r="EP16">
        <f>SUMIFS(DataRegularSeason20242025!$AA$3:$AA$1315,DataRegularSeason20242025!$B$3:$B$1315, "&lt;=" &amp; EP$1, DataRegularSeason20242025!$D$3:$D$1315, $A16)+SUMIFS(DataRegularSeason20242025!$AB$3:$AB$1315,DataRegularSeason20242025!$B$3:$B$1315, "&lt;=" &amp; EP$1, DataRegularSeason20242025!$E$3:$E$1315, $A16)</f>
        <v>14</v>
      </c>
      <c r="EQ16">
        <f>SUMIFS(DataRegularSeason20242025!$AA$3:$AA$1315,DataRegularSeason20242025!$B$3:$B$1315, "&lt;=" &amp; EQ$1, DataRegularSeason20242025!$D$3:$D$1315, $A16)+SUMIFS(DataRegularSeason20242025!$AB$3:$AB$1315,DataRegularSeason20242025!$B$3:$B$1315, "&lt;=" &amp; EQ$1, DataRegularSeason20242025!$E$3:$E$1315, $A16)</f>
        <v>14</v>
      </c>
      <c r="ER16">
        <f>SUMIFS(DataRegularSeason20242025!$AA$3:$AA$1315,DataRegularSeason20242025!$B$3:$B$1315, "&lt;=" &amp; ER$1, DataRegularSeason20242025!$D$3:$D$1315, $A16)+SUMIFS(DataRegularSeason20242025!$AB$3:$AB$1315,DataRegularSeason20242025!$B$3:$B$1315, "&lt;=" &amp; ER$1, DataRegularSeason20242025!$E$3:$E$1315, $A16)</f>
        <v>14</v>
      </c>
      <c r="ES16">
        <f>SUMIFS(DataRegularSeason20242025!$AA$3:$AA$1315,DataRegularSeason20242025!$B$3:$B$1315, "&lt;=" &amp; ES$1, DataRegularSeason20242025!$D$3:$D$1315, $A16)+SUMIFS(DataRegularSeason20242025!$AB$3:$AB$1315,DataRegularSeason20242025!$B$3:$B$1315, "&lt;=" &amp; ES$1, DataRegularSeason20242025!$E$3:$E$1315, $A16)</f>
        <v>14</v>
      </c>
      <c r="ET16">
        <f>SUMIFS(DataRegularSeason20242025!$AA$3:$AA$1315,DataRegularSeason20242025!$B$3:$B$1315, "&lt;=" &amp; ET$1, DataRegularSeason20242025!$D$3:$D$1315, $A16)+SUMIFS(DataRegularSeason20242025!$AB$3:$AB$1315,DataRegularSeason20242025!$B$3:$B$1315, "&lt;=" &amp; ET$1, DataRegularSeason20242025!$E$3:$E$1315, $A16)</f>
        <v>14</v>
      </c>
      <c r="EU16">
        <f>SUMIFS(DataRegularSeason20242025!$AA$3:$AA$1315,DataRegularSeason20242025!$B$3:$B$1315, "&lt;=" &amp; EU$1, DataRegularSeason20242025!$D$3:$D$1315, $A16)+SUMIFS(DataRegularSeason20242025!$AB$3:$AB$1315,DataRegularSeason20242025!$B$3:$B$1315, "&lt;=" &amp; EU$1, DataRegularSeason20242025!$E$3:$E$1315, $A16)</f>
        <v>14</v>
      </c>
      <c r="EV16">
        <f>SUMIFS(DataRegularSeason20242025!$AA$3:$AA$1315,DataRegularSeason20242025!$B$3:$B$1315, "&lt;=" &amp; EV$1, DataRegularSeason20242025!$D$3:$D$1315, $A16)+SUMIFS(DataRegularSeason20242025!$AB$3:$AB$1315,DataRegularSeason20242025!$B$3:$B$1315, "&lt;=" &amp; EV$1, DataRegularSeason20242025!$E$3:$E$1315, $A16)</f>
        <v>14</v>
      </c>
      <c r="EW16">
        <f>SUMIFS(DataRegularSeason20242025!$AA$3:$AA$1315,DataRegularSeason20242025!$B$3:$B$1315, "&lt;=" &amp; EW$1, DataRegularSeason20242025!$D$3:$D$1315, $A16)+SUMIFS(DataRegularSeason20242025!$AB$3:$AB$1315,DataRegularSeason20242025!$B$3:$B$1315, "&lt;=" &amp; EW$1, DataRegularSeason20242025!$E$3:$E$1315, $A16)</f>
        <v>14</v>
      </c>
      <c r="EX16">
        <f>SUMIFS(DataRegularSeason20242025!$AA$3:$AA$1315,DataRegularSeason20242025!$B$3:$B$1315, "&lt;=" &amp; EX$1, DataRegularSeason20242025!$D$3:$D$1315, $A16)+SUMIFS(DataRegularSeason20242025!$AB$3:$AB$1315,DataRegularSeason20242025!$B$3:$B$1315, "&lt;=" &amp; EX$1, DataRegularSeason20242025!$E$3:$E$1315, $A16)</f>
        <v>14</v>
      </c>
      <c r="EY16">
        <f>SUMIFS(DataRegularSeason20242025!$AA$3:$AA$1315,DataRegularSeason20242025!$B$3:$B$1315, "&lt;=" &amp; EY$1, DataRegularSeason20242025!$D$3:$D$1315, $A16)+SUMIFS(DataRegularSeason20242025!$AB$3:$AB$1315,DataRegularSeason20242025!$B$3:$B$1315, "&lt;=" &amp; EY$1, DataRegularSeason20242025!$E$3:$E$1315, $A16)</f>
        <v>14</v>
      </c>
      <c r="EZ16">
        <f>SUMIFS(DataRegularSeason20242025!$AA$3:$AA$1315,DataRegularSeason20242025!$B$3:$B$1315, "&lt;=" &amp; EZ$1, DataRegularSeason20242025!$D$3:$D$1315, $A16)+SUMIFS(DataRegularSeason20242025!$AB$3:$AB$1315,DataRegularSeason20242025!$B$3:$B$1315, "&lt;=" &amp; EZ$1, DataRegularSeason20242025!$E$3:$E$1315, $A16)</f>
        <v>14</v>
      </c>
      <c r="FA16">
        <f>SUMIFS(DataRegularSeason20242025!$AA$3:$AA$1315,DataRegularSeason20242025!$B$3:$B$1315, "&lt;=" &amp; FA$1, DataRegularSeason20242025!$D$3:$D$1315, $A16)+SUMIFS(DataRegularSeason20242025!$AB$3:$AB$1315,DataRegularSeason20242025!$B$3:$B$1315, "&lt;=" &amp; FA$1, DataRegularSeason20242025!$E$3:$E$1315, $A16)</f>
        <v>14</v>
      </c>
      <c r="FB16">
        <f>SUMIFS(DataRegularSeason20242025!$AA$3:$AA$1315,DataRegularSeason20242025!$B$3:$B$1315, "&lt;=" &amp; FB$1, DataRegularSeason20242025!$D$3:$D$1315, $A16)+SUMIFS(DataRegularSeason20242025!$AB$3:$AB$1315,DataRegularSeason20242025!$B$3:$B$1315, "&lt;=" &amp; FB$1, DataRegularSeason20242025!$E$3:$E$1315, $A16)</f>
        <v>14</v>
      </c>
      <c r="FC16">
        <f>SUMIFS(DataRegularSeason20242025!$AA$3:$AA$1315,DataRegularSeason20242025!$B$3:$B$1315, "&lt;=" &amp; FC$1, DataRegularSeason20242025!$D$3:$D$1315, $A16)+SUMIFS(DataRegularSeason20242025!$AB$3:$AB$1315,DataRegularSeason20242025!$B$3:$B$1315, "&lt;=" &amp; FC$1, DataRegularSeason20242025!$E$3:$E$1315, $A16)</f>
        <v>14</v>
      </c>
      <c r="FD16">
        <f>SUMIFS(DataRegularSeason20242025!$AA$3:$AA$1315,DataRegularSeason20242025!$B$3:$B$1315, "&lt;=" &amp; FD$1, DataRegularSeason20242025!$D$3:$D$1315, $A16)+SUMIFS(DataRegularSeason20242025!$AB$3:$AB$1315,DataRegularSeason20242025!$B$3:$B$1315, "&lt;=" &amp; FD$1, DataRegularSeason20242025!$E$3:$E$1315, $A16)</f>
        <v>14</v>
      </c>
      <c r="FE16">
        <f>SUMIFS(DataRegularSeason20242025!$AA$3:$AA$1315,DataRegularSeason20242025!$B$3:$B$1315, "&lt;=" &amp; FE$1, DataRegularSeason20242025!$D$3:$D$1315, $A16)+SUMIFS(DataRegularSeason20242025!$AB$3:$AB$1315,DataRegularSeason20242025!$B$3:$B$1315, "&lt;=" &amp; FE$1, DataRegularSeason20242025!$E$3:$E$1315, $A16)</f>
        <v>14</v>
      </c>
      <c r="FF16">
        <f>SUMIFS(DataRegularSeason20242025!$AA$3:$AA$1315,DataRegularSeason20242025!$B$3:$B$1315, "&lt;=" &amp; FF$1, DataRegularSeason20242025!$D$3:$D$1315, $A16)+SUMIFS(DataRegularSeason20242025!$AB$3:$AB$1315,DataRegularSeason20242025!$B$3:$B$1315, "&lt;=" &amp; FF$1, DataRegularSeason20242025!$E$3:$E$1315, $A16)</f>
        <v>14</v>
      </c>
      <c r="FG16">
        <f>SUMIFS(DataRegularSeason20242025!$AA$3:$AA$1315,DataRegularSeason20242025!$B$3:$B$1315, "&lt;=" &amp; FG$1, DataRegularSeason20242025!$D$3:$D$1315, $A16)+SUMIFS(DataRegularSeason20242025!$AB$3:$AB$1315,DataRegularSeason20242025!$B$3:$B$1315, "&lt;=" &amp; FG$1, DataRegularSeason20242025!$E$3:$E$1315, $A16)</f>
        <v>14</v>
      </c>
      <c r="FH16">
        <f>SUMIFS(DataRegularSeason20242025!$AA$3:$AA$1315,DataRegularSeason20242025!$B$3:$B$1315, "&lt;=" &amp; FH$1, DataRegularSeason20242025!$D$3:$D$1315, $A16)+SUMIFS(DataRegularSeason20242025!$AB$3:$AB$1315,DataRegularSeason20242025!$B$3:$B$1315, "&lt;=" &amp; FH$1, DataRegularSeason20242025!$E$3:$E$1315, $A16)</f>
        <v>14</v>
      </c>
      <c r="FI16">
        <f>SUMIFS(DataRegularSeason20242025!$AA$3:$AA$1315,DataRegularSeason20242025!$B$3:$B$1315, "&lt;=" &amp; FI$1, DataRegularSeason20242025!$D$3:$D$1315, $A16)+SUMIFS(DataRegularSeason20242025!$AB$3:$AB$1315,DataRegularSeason20242025!$B$3:$B$1315, "&lt;=" &amp; FI$1, DataRegularSeason20242025!$E$3:$E$1315, $A16)</f>
        <v>14</v>
      </c>
      <c r="FJ16">
        <f>SUMIFS(DataRegularSeason20242025!$AA$3:$AA$1315,DataRegularSeason20242025!$B$3:$B$1315, "&lt;=" &amp; FJ$1, DataRegularSeason20242025!$D$3:$D$1315, $A16)+SUMIFS(DataRegularSeason20242025!$AB$3:$AB$1315,DataRegularSeason20242025!$B$3:$B$1315, "&lt;=" &amp; FJ$1, DataRegularSeason20242025!$E$3:$E$1315, $A16)</f>
        <v>14</v>
      </c>
      <c r="FK16">
        <f>SUMIFS(DataRegularSeason20242025!$AA$3:$AA$1315,DataRegularSeason20242025!$B$3:$B$1315, "&lt;=" &amp; FK$1, DataRegularSeason20242025!$D$3:$D$1315, $A16)+SUMIFS(DataRegularSeason20242025!$AB$3:$AB$1315,DataRegularSeason20242025!$B$3:$B$1315, "&lt;=" &amp; FK$1, DataRegularSeason20242025!$E$3:$E$1315, $A16)</f>
        <v>14</v>
      </c>
      <c r="FL16">
        <f>SUMIFS(DataRegularSeason20242025!$AA$3:$AA$1315,DataRegularSeason20242025!$B$3:$B$1315, "&lt;=" &amp; FL$1, DataRegularSeason20242025!$D$3:$D$1315, $A16)+SUMIFS(DataRegularSeason20242025!$AB$3:$AB$1315,DataRegularSeason20242025!$B$3:$B$1315, "&lt;=" &amp; FL$1, DataRegularSeason20242025!$E$3:$E$1315, $A16)</f>
        <v>14</v>
      </c>
      <c r="FM16">
        <f>SUMIFS(DataRegularSeason20242025!$AA$3:$AA$1315,DataRegularSeason20242025!$B$3:$B$1315, "&lt;=" &amp; FM$1, DataRegularSeason20242025!$D$3:$D$1315, $A16)+SUMIFS(DataRegularSeason20242025!$AB$3:$AB$1315,DataRegularSeason20242025!$B$3:$B$1315, "&lt;=" &amp; FM$1, DataRegularSeason20242025!$E$3:$E$1315, $A16)</f>
        <v>14</v>
      </c>
      <c r="FN16">
        <f>SUMIFS(DataRegularSeason20242025!$AA$3:$AA$1315,DataRegularSeason20242025!$B$3:$B$1315, "&lt;=" &amp; FN$1, DataRegularSeason20242025!$D$3:$D$1315, $A16)+SUMIFS(DataRegularSeason20242025!$AB$3:$AB$1315,DataRegularSeason20242025!$B$3:$B$1315, "&lt;=" &amp; FN$1, DataRegularSeason20242025!$E$3:$E$1315, $A16)</f>
        <v>14</v>
      </c>
      <c r="FO16">
        <f>SUMIFS(DataRegularSeason20242025!$AA$3:$AA$1315,DataRegularSeason20242025!$B$3:$B$1315, "&lt;=" &amp; FO$1, DataRegularSeason20242025!$D$3:$D$1315, $A16)+SUMIFS(DataRegularSeason20242025!$AB$3:$AB$1315,DataRegularSeason20242025!$B$3:$B$1315, "&lt;=" &amp; FO$1, DataRegularSeason20242025!$E$3:$E$1315, $A16)</f>
        <v>14</v>
      </c>
      <c r="FP16">
        <f>SUMIFS(DataRegularSeason20242025!$AA$3:$AA$1315,DataRegularSeason20242025!$B$3:$B$1315, "&lt;=" &amp; FP$1, DataRegularSeason20242025!$D$3:$D$1315, $A16)+SUMIFS(DataRegularSeason20242025!$AB$3:$AB$1315,DataRegularSeason20242025!$B$3:$B$1315, "&lt;=" &amp; FP$1, DataRegularSeason20242025!$E$3:$E$1315, $A16)</f>
        <v>14</v>
      </c>
      <c r="FQ16">
        <f>SUMIFS(DataRegularSeason20242025!$AA$3:$AA$1315,DataRegularSeason20242025!$B$3:$B$1315, "&lt;=" &amp; FQ$1, DataRegularSeason20242025!$D$3:$D$1315, $A16)+SUMIFS(DataRegularSeason20242025!$AB$3:$AB$1315,DataRegularSeason20242025!$B$3:$B$1315, "&lt;=" &amp; FQ$1, DataRegularSeason20242025!$E$3:$E$1315, $A16)</f>
        <v>14</v>
      </c>
      <c r="FR16">
        <f>SUMIFS(DataRegularSeason20242025!$AA$3:$AA$1315,DataRegularSeason20242025!$B$3:$B$1315, "&lt;=" &amp; FR$1, DataRegularSeason20242025!$D$3:$D$1315, $A16)+SUMIFS(DataRegularSeason20242025!$AB$3:$AB$1315,DataRegularSeason20242025!$B$3:$B$1315, "&lt;=" &amp; FR$1, DataRegularSeason20242025!$E$3:$E$1315, $A16)</f>
        <v>14</v>
      </c>
      <c r="FS16">
        <f>SUMIFS(DataRegularSeason20242025!$AA$3:$AA$1315,DataRegularSeason20242025!$B$3:$B$1315, "&lt;=" &amp; FS$1, DataRegularSeason20242025!$D$3:$D$1315, $A16)+SUMIFS(DataRegularSeason20242025!$AB$3:$AB$1315,DataRegularSeason20242025!$B$3:$B$1315, "&lt;=" &amp; FS$1, DataRegularSeason20242025!$E$3:$E$1315, $A16)</f>
        <v>14</v>
      </c>
      <c r="FT16">
        <f>SUMIFS(DataRegularSeason20242025!$AA$3:$AA$1315,DataRegularSeason20242025!$B$3:$B$1315, "&lt;=" &amp; FT$1, DataRegularSeason20242025!$D$3:$D$1315, $A16)+SUMIFS(DataRegularSeason20242025!$AB$3:$AB$1315,DataRegularSeason20242025!$B$3:$B$1315, "&lt;=" &amp; FT$1, DataRegularSeason20242025!$E$3:$E$1315, $A16)</f>
        <v>14</v>
      </c>
      <c r="FU16">
        <f>SUMIFS(DataRegularSeason20242025!$AA$3:$AA$1315,DataRegularSeason20242025!$B$3:$B$1315, "&lt;=" &amp; FU$1, DataRegularSeason20242025!$D$3:$D$1315, $A16)+SUMIFS(DataRegularSeason20242025!$AB$3:$AB$1315,DataRegularSeason20242025!$B$3:$B$1315, "&lt;=" &amp; FU$1, DataRegularSeason20242025!$E$3:$E$1315, $A16)</f>
        <v>14</v>
      </c>
      <c r="FV16">
        <f>SUMIFS(DataRegularSeason20242025!$AA$3:$AA$1315,DataRegularSeason20242025!$B$3:$B$1315, "&lt;=" &amp; FV$1, DataRegularSeason20242025!$D$3:$D$1315, $A16)+SUMIFS(DataRegularSeason20242025!$AB$3:$AB$1315,DataRegularSeason20242025!$B$3:$B$1315, "&lt;=" &amp; FV$1, DataRegularSeason20242025!$E$3:$E$1315, $A16)</f>
        <v>14</v>
      </c>
      <c r="FW16">
        <f>SUMIFS(DataRegularSeason20242025!$AA$3:$AA$1315,DataRegularSeason20242025!$B$3:$B$1315, "&lt;=" &amp; FW$1, DataRegularSeason20242025!$D$3:$D$1315, $A16)+SUMIFS(DataRegularSeason20242025!$AB$3:$AB$1315,DataRegularSeason20242025!$B$3:$B$1315, "&lt;=" &amp; FW$1, DataRegularSeason20242025!$E$3:$E$1315, $A16)</f>
        <v>14</v>
      </c>
      <c r="FX16">
        <f>SUMIFS(DataRegularSeason20242025!$AA$3:$AA$1315,DataRegularSeason20242025!$B$3:$B$1315, "&lt;=" &amp; FX$1, DataRegularSeason20242025!$D$3:$D$1315, $A16)+SUMIFS(DataRegularSeason20242025!$AB$3:$AB$1315,DataRegularSeason20242025!$B$3:$B$1315, "&lt;=" &amp; FX$1, DataRegularSeason20242025!$E$3:$E$1315, $A16)</f>
        <v>14</v>
      </c>
      <c r="FY16">
        <f>SUMIFS(DataRegularSeason20242025!$AA$3:$AA$1315,DataRegularSeason20242025!$B$3:$B$1315, "&lt;=" &amp; FY$1, DataRegularSeason20242025!$D$3:$D$1315, $A16)+SUMIFS(DataRegularSeason20242025!$AB$3:$AB$1315,DataRegularSeason20242025!$B$3:$B$1315, "&lt;=" &amp; FY$1, DataRegularSeason20242025!$E$3:$E$1315, $A16)</f>
        <v>14</v>
      </c>
      <c r="FZ16">
        <f>SUMIFS(DataRegularSeason20242025!$AA$3:$AA$1315,DataRegularSeason20242025!$B$3:$B$1315, "&lt;=" &amp; FZ$1, DataRegularSeason20242025!$D$3:$D$1315, $A16)+SUMIFS(DataRegularSeason20242025!$AB$3:$AB$1315,DataRegularSeason20242025!$B$3:$B$1315, "&lt;=" &amp; FZ$1, DataRegularSeason20242025!$E$3:$E$1315, $A16)</f>
        <v>14</v>
      </c>
      <c r="GA16">
        <f>SUMIFS(DataRegularSeason20242025!$AA$3:$AA$1315,DataRegularSeason20242025!$B$3:$B$1315, "&lt;=" &amp; GA$1, DataRegularSeason20242025!$D$3:$D$1315, $A16)+SUMIFS(DataRegularSeason20242025!$AB$3:$AB$1315,DataRegularSeason20242025!$B$3:$B$1315, "&lt;=" &amp; GA$1, DataRegularSeason20242025!$E$3:$E$1315, $A16)</f>
        <v>14</v>
      </c>
      <c r="GB16">
        <f>SUMIFS(DataRegularSeason20242025!$AA$3:$AA$1315,DataRegularSeason20242025!$B$3:$B$1315, "&lt;=" &amp; GB$1, DataRegularSeason20242025!$D$3:$D$1315, $A16)+SUMIFS(DataRegularSeason20242025!$AB$3:$AB$1315,DataRegularSeason20242025!$B$3:$B$1315, "&lt;=" &amp; GB$1, DataRegularSeason20242025!$E$3:$E$1315, $A16)</f>
        <v>14</v>
      </c>
      <c r="GC16">
        <f>SUMIFS(DataRegularSeason20242025!$AA$3:$AA$1315,DataRegularSeason20242025!$B$3:$B$1315, "&lt;=" &amp; GC$1, DataRegularSeason20242025!$D$3:$D$1315, $A16)+SUMIFS(DataRegularSeason20242025!$AB$3:$AB$1315,DataRegularSeason20242025!$B$3:$B$1315, "&lt;=" &amp; GC$1, DataRegularSeason20242025!$E$3:$E$1315, $A16)</f>
        <v>14</v>
      </c>
      <c r="GD16">
        <f>SUMIFS(DataRegularSeason20242025!$AA$3:$AA$1315,DataRegularSeason20242025!$B$3:$B$1315, "&lt;=" &amp; GD$1, DataRegularSeason20242025!$D$3:$D$1315, $A16)+SUMIFS(DataRegularSeason20242025!$AB$3:$AB$1315,DataRegularSeason20242025!$B$3:$B$1315, "&lt;=" &amp; GD$1, DataRegularSeason20242025!$E$3:$E$1315, $A16)</f>
        <v>14</v>
      </c>
      <c r="GE16">
        <f>SUMIFS(DataRegularSeason20242025!$AA$3:$AA$1315,DataRegularSeason20242025!$B$3:$B$1315, "&lt;=" &amp; GE$1, DataRegularSeason20242025!$D$3:$D$1315, $A16)+SUMIFS(DataRegularSeason20242025!$AB$3:$AB$1315,DataRegularSeason20242025!$B$3:$B$1315, "&lt;=" &amp; GE$1, DataRegularSeason20242025!$E$3:$E$1315, $A16)</f>
        <v>14</v>
      </c>
      <c r="GF16">
        <f>SUMIFS(DataRegularSeason20242025!$AA$3:$AA$1315,DataRegularSeason20242025!$B$3:$B$1315, "&lt;=" &amp; GF$1, DataRegularSeason20242025!$D$3:$D$1315, $A16)+SUMIFS(DataRegularSeason20242025!$AB$3:$AB$1315,DataRegularSeason20242025!$B$3:$B$1315, "&lt;=" &amp; GF$1, DataRegularSeason20242025!$E$3:$E$1315, $A16)</f>
        <v>14</v>
      </c>
      <c r="GG16">
        <f>SUMIFS(DataRegularSeason20242025!$AA$3:$AA$1315,DataRegularSeason20242025!$B$3:$B$1315, "&lt;=" &amp; GG$1, DataRegularSeason20242025!$D$3:$D$1315, $A16)+SUMIFS(DataRegularSeason20242025!$AB$3:$AB$1315,DataRegularSeason20242025!$B$3:$B$1315, "&lt;=" &amp; GG$1, DataRegularSeason20242025!$E$3:$E$1315, $A16)</f>
        <v>14</v>
      </c>
      <c r="GH16">
        <f>SUMIFS(DataRegularSeason20242025!$AA$3:$AA$1315,DataRegularSeason20242025!$B$3:$B$1315, "&lt;=" &amp; GH$1, DataRegularSeason20242025!$D$3:$D$1315, $A16)+SUMIFS(DataRegularSeason20242025!$AB$3:$AB$1315,DataRegularSeason20242025!$B$3:$B$1315, "&lt;=" &amp; GH$1, DataRegularSeason20242025!$E$3:$E$1315, $A16)</f>
        <v>14</v>
      </c>
      <c r="GI16">
        <f>SUMIFS(DataRegularSeason20242025!$AA$3:$AA$1315,DataRegularSeason20242025!$B$3:$B$1315, "&lt;=" &amp; GI$1, DataRegularSeason20242025!$D$3:$D$1315, $A16)+SUMIFS(DataRegularSeason20242025!$AB$3:$AB$1315,DataRegularSeason20242025!$B$3:$B$1315, "&lt;=" &amp; GI$1, DataRegularSeason20242025!$E$3:$E$1315, $A16)</f>
        <v>14</v>
      </c>
      <c r="GJ16">
        <f>SUMIFS(DataRegularSeason20242025!$AA$3:$AA$1315,DataRegularSeason20242025!$B$3:$B$1315, "&lt;=" &amp; GJ$1, DataRegularSeason20242025!$D$3:$D$1315, $A16)+SUMIFS(DataRegularSeason20242025!$AB$3:$AB$1315,DataRegularSeason20242025!$B$3:$B$1315, "&lt;=" &amp; GJ$1, DataRegularSeason20242025!$E$3:$E$1315, $A16)</f>
        <v>14</v>
      </c>
      <c r="GK16">
        <f>SUMIFS(DataRegularSeason20242025!$AA$3:$AA$1315,DataRegularSeason20242025!$B$3:$B$1315, "&lt;=" &amp; GK$1, DataRegularSeason20242025!$D$3:$D$1315, $A16)+SUMIFS(DataRegularSeason20242025!$AB$3:$AB$1315,DataRegularSeason20242025!$B$3:$B$1315, "&lt;=" &amp; GK$1, DataRegularSeason20242025!$E$3:$E$1315, $A16)</f>
        <v>14</v>
      </c>
      <c r="GL16">
        <f>SUMIFS(DataRegularSeason20242025!$AA$3:$AA$1315,DataRegularSeason20242025!$B$3:$B$1315, "&lt;=" &amp; GL$1, DataRegularSeason20242025!$D$3:$D$1315, $A16)+SUMIFS(DataRegularSeason20242025!$AB$3:$AB$1315,DataRegularSeason20242025!$B$3:$B$1315, "&lt;=" &amp; GL$1, DataRegularSeason20242025!$E$3:$E$1315, $A16)</f>
        <v>14</v>
      </c>
      <c r="GM16">
        <f>SUMIFS(DataRegularSeason20242025!$AA$3:$AA$1315,DataRegularSeason20242025!$B$3:$B$1315, "&lt;=" &amp; GM$1, DataRegularSeason20242025!$D$3:$D$1315, $A16)+SUMIFS(DataRegularSeason20242025!$AB$3:$AB$1315,DataRegularSeason20242025!$B$3:$B$1315, "&lt;=" &amp; GM$1, DataRegularSeason20242025!$E$3:$E$1315, $A16)</f>
        <v>14</v>
      </c>
      <c r="GN16">
        <f>SUMIFS(DataRegularSeason20242025!$AA$3:$AA$1315,DataRegularSeason20242025!$B$3:$B$1315, "&lt;=" &amp; GN$1, DataRegularSeason20242025!$D$3:$D$1315, $A16)+SUMIFS(DataRegularSeason20242025!$AB$3:$AB$1315,DataRegularSeason20242025!$B$3:$B$1315, "&lt;=" &amp; GN$1, DataRegularSeason20242025!$E$3:$E$1315, $A16)</f>
        <v>14</v>
      </c>
      <c r="GO16">
        <f>SUMIFS(DataRegularSeason20242025!$AA$3:$AA$1315,DataRegularSeason20242025!$B$3:$B$1315, "&lt;=" &amp; GO$1, DataRegularSeason20242025!$D$3:$D$1315, $A16)+SUMIFS(DataRegularSeason20242025!$AB$3:$AB$1315,DataRegularSeason20242025!$B$3:$B$1315, "&lt;=" &amp; GO$1, DataRegularSeason20242025!$E$3:$E$1315, $A16)</f>
        <v>14</v>
      </c>
      <c r="GP16">
        <f>SUMIFS(DataRegularSeason20242025!$AA$3:$AA$1315,DataRegularSeason20242025!$B$3:$B$1315, "&lt;=" &amp; GP$1, DataRegularSeason20242025!$D$3:$D$1315, $A16)+SUMIFS(DataRegularSeason20242025!$AB$3:$AB$1315,DataRegularSeason20242025!$B$3:$B$1315, "&lt;=" &amp; GP$1, DataRegularSeason20242025!$E$3:$E$1315, $A16)</f>
        <v>14</v>
      </c>
      <c r="GQ16">
        <f>SUMIFS(DataRegularSeason20242025!$AA$3:$AA$1315,DataRegularSeason20242025!$B$3:$B$1315, "&lt;=" &amp; GQ$1, DataRegularSeason20242025!$D$3:$D$1315, $A16)+SUMIFS(DataRegularSeason20242025!$AB$3:$AB$1315,DataRegularSeason20242025!$B$3:$B$1315, "&lt;=" &amp; GQ$1, DataRegularSeason20242025!$E$3:$E$1315, $A16)</f>
        <v>14</v>
      </c>
      <c r="GR16">
        <f>SUMIFS(DataRegularSeason20242025!$AA$3:$AA$1315,DataRegularSeason20242025!$B$3:$B$1315, "&lt;=" &amp; GR$1, DataRegularSeason20242025!$D$3:$D$1315, $A16)+SUMIFS(DataRegularSeason20242025!$AB$3:$AB$1315,DataRegularSeason20242025!$B$3:$B$1315, "&lt;=" &amp; GR$1, DataRegularSeason20242025!$E$3:$E$1315, $A16)</f>
        <v>14</v>
      </c>
      <c r="GS16">
        <f>SUMIFS(DataRegularSeason20242025!$AA$3:$AA$1315,DataRegularSeason20242025!$B$3:$B$1315, "&lt;=" &amp; GS$1, DataRegularSeason20242025!$D$3:$D$1315, $A16)+SUMIFS(DataRegularSeason20242025!$AB$3:$AB$1315,DataRegularSeason20242025!$B$3:$B$1315, "&lt;=" &amp; GS$1, DataRegularSeason20242025!$E$3:$E$1315, $A16)</f>
        <v>14</v>
      </c>
      <c r="GT16">
        <f>SUMIFS(DataRegularSeason20242025!$AA$3:$AA$1315,DataRegularSeason20242025!$B$3:$B$1315, "&lt;=" &amp; GT$1, DataRegularSeason20242025!$D$3:$D$1315, $A16)+SUMIFS(DataRegularSeason20242025!$AB$3:$AB$1315,DataRegularSeason20242025!$B$3:$B$1315, "&lt;=" &amp; GT$1, DataRegularSeason20242025!$E$3:$E$1315, $A16)</f>
        <v>14</v>
      </c>
      <c r="GU16">
        <f>SUMIFS(DataRegularSeason20242025!$AA$3:$AA$1315,DataRegularSeason20242025!$B$3:$B$1315, "&lt;=" &amp; GU$1, DataRegularSeason20242025!$D$3:$D$1315, $A16)+SUMIFS(DataRegularSeason20242025!$AB$3:$AB$1315,DataRegularSeason20242025!$B$3:$B$1315, "&lt;=" &amp; GU$1, DataRegularSeason20242025!$E$3:$E$1315, $A16)</f>
        <v>14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28</v>
      </c>
      <c r="AS18">
        <f>SUMIFS(DataRegularSeason20242025!$AA$3:$AA$1315,DataRegularSeason20242025!$B$3:$B$1315, "&lt;=" &amp; AS$1, DataRegularSeason20242025!$D$3:$D$1315, $A18)+SUMIFS(DataRegularSeason20242025!$AB$3:$AB$1315,DataRegularSeason20242025!$B$3:$B$1315, "&lt;=" &amp; AS$1, DataRegularSeason20242025!$E$3:$E$1315, $A18)</f>
        <v>28</v>
      </c>
      <c r="AT18">
        <f>SUMIFS(DataRegularSeason20242025!$AA$3:$AA$1315,DataRegularSeason20242025!$B$3:$B$1315, "&lt;=" &amp; AT$1, DataRegularSeason20242025!$D$3:$D$1315, $A18)+SUMIFS(DataRegularSeason20242025!$AB$3:$AB$1315,DataRegularSeason20242025!$B$3:$B$1315, "&lt;=" &amp; AT$1, DataRegularSeason20242025!$E$3:$E$1315, $A18)</f>
        <v>28</v>
      </c>
      <c r="AU18">
        <f>SUMIFS(DataRegularSeason20242025!$AA$3:$AA$1315,DataRegularSeason20242025!$B$3:$B$1315, "&lt;=" &amp; AU$1, DataRegularSeason20242025!$D$3:$D$1315, $A18)+SUMIFS(DataRegularSeason20242025!$AB$3:$AB$1315,DataRegularSeason20242025!$B$3:$B$1315, "&lt;=" &amp; AU$1, DataRegularSeason20242025!$E$3:$E$1315, $A18)</f>
        <v>28</v>
      </c>
      <c r="AV18">
        <f>SUMIFS(DataRegularSeason20242025!$AA$3:$AA$1315,DataRegularSeason20242025!$B$3:$B$1315, "&lt;=" &amp; AV$1, DataRegularSeason20242025!$D$3:$D$1315, $A18)+SUMIFS(DataRegularSeason20242025!$AB$3:$AB$1315,DataRegularSeason20242025!$B$3:$B$1315, "&lt;=" &amp; AV$1, DataRegularSeason20242025!$E$3:$E$1315, $A18)</f>
        <v>28</v>
      </c>
      <c r="AW18">
        <f>SUMIFS(DataRegularSeason20242025!$AA$3:$AA$1315,DataRegularSeason20242025!$B$3:$B$1315, "&lt;=" &amp; AW$1, DataRegularSeason20242025!$D$3:$D$1315, $A18)+SUMIFS(DataRegularSeason20242025!$AB$3:$AB$1315,DataRegularSeason20242025!$B$3:$B$1315, "&lt;=" &amp; AW$1, DataRegularSeason20242025!$E$3:$E$1315, $A18)</f>
        <v>28</v>
      </c>
      <c r="AX18">
        <f>SUMIFS(DataRegularSeason20242025!$AA$3:$AA$1315,DataRegularSeason20242025!$B$3:$B$1315, "&lt;=" &amp; AX$1, DataRegularSeason20242025!$D$3:$D$1315, $A18)+SUMIFS(DataRegularSeason20242025!$AB$3:$AB$1315,DataRegularSeason20242025!$B$3:$B$1315, "&lt;=" &amp; AX$1, DataRegularSeason20242025!$E$3:$E$1315, $A18)</f>
        <v>28</v>
      </c>
      <c r="AY18">
        <f>SUMIFS(DataRegularSeason20242025!$AA$3:$AA$1315,DataRegularSeason20242025!$B$3:$B$1315, "&lt;=" &amp; AY$1, DataRegularSeason20242025!$D$3:$D$1315, $A18)+SUMIFS(DataRegularSeason20242025!$AB$3:$AB$1315,DataRegularSeason20242025!$B$3:$B$1315, "&lt;=" &amp; AY$1, DataRegularSeason20242025!$E$3:$E$1315, $A18)</f>
        <v>28</v>
      </c>
      <c r="AZ18">
        <f>SUMIFS(DataRegularSeason20242025!$AA$3:$AA$1315,DataRegularSeason20242025!$B$3:$B$1315, "&lt;=" &amp; AZ$1, DataRegularSeason20242025!$D$3:$D$1315, $A18)+SUMIFS(DataRegularSeason20242025!$AB$3:$AB$1315,DataRegularSeason20242025!$B$3:$B$1315, "&lt;=" &amp; AZ$1, DataRegularSeason20242025!$E$3:$E$1315, $A18)</f>
        <v>28</v>
      </c>
      <c r="BA18">
        <f>SUMIFS(DataRegularSeason20242025!$AA$3:$AA$1315,DataRegularSeason20242025!$B$3:$B$1315, "&lt;=" &amp; BA$1, DataRegularSeason20242025!$D$3:$D$1315, $A18)+SUMIFS(DataRegularSeason20242025!$AB$3:$AB$1315,DataRegularSeason20242025!$B$3:$B$1315, "&lt;=" &amp; BA$1, DataRegularSeason20242025!$E$3:$E$1315, $A18)</f>
        <v>28</v>
      </c>
      <c r="BB18">
        <f>SUMIFS(DataRegularSeason20242025!$AA$3:$AA$1315,DataRegularSeason20242025!$B$3:$B$1315, "&lt;=" &amp; BB$1, DataRegularSeason20242025!$D$3:$D$1315, $A18)+SUMIFS(DataRegularSeason20242025!$AB$3:$AB$1315,DataRegularSeason20242025!$B$3:$B$1315, "&lt;=" &amp; BB$1, DataRegularSeason20242025!$E$3:$E$1315, $A18)</f>
        <v>28</v>
      </c>
      <c r="BC18">
        <f>SUMIFS(DataRegularSeason20242025!$AA$3:$AA$1315,DataRegularSeason20242025!$B$3:$B$1315, "&lt;=" &amp; BC$1, DataRegularSeason20242025!$D$3:$D$1315, $A18)+SUMIFS(DataRegularSeason20242025!$AB$3:$AB$1315,DataRegularSeason20242025!$B$3:$B$1315, "&lt;=" &amp; BC$1, DataRegularSeason20242025!$E$3:$E$1315, $A18)</f>
        <v>28</v>
      </c>
      <c r="BD18">
        <f>SUMIFS(DataRegularSeason20242025!$AA$3:$AA$1315,DataRegularSeason20242025!$B$3:$B$1315, "&lt;=" &amp; BD$1, DataRegularSeason20242025!$D$3:$D$1315, $A18)+SUMIFS(DataRegularSeason20242025!$AB$3:$AB$1315,DataRegularSeason20242025!$B$3:$B$1315, "&lt;=" &amp; BD$1, DataRegularSeason20242025!$E$3:$E$1315, $A18)</f>
        <v>28</v>
      </c>
      <c r="BE18">
        <f>SUMIFS(DataRegularSeason20242025!$AA$3:$AA$1315,DataRegularSeason20242025!$B$3:$B$1315, "&lt;=" &amp; BE$1, DataRegularSeason20242025!$D$3:$D$1315, $A18)+SUMIFS(DataRegularSeason20242025!$AB$3:$AB$1315,DataRegularSeason20242025!$B$3:$B$1315, "&lt;=" &amp; BE$1, DataRegularSeason20242025!$E$3:$E$1315, $A18)</f>
        <v>28</v>
      </c>
      <c r="BF18">
        <f>SUMIFS(DataRegularSeason20242025!$AA$3:$AA$1315,DataRegularSeason20242025!$B$3:$B$1315, "&lt;=" &amp; BF$1, DataRegularSeason20242025!$D$3:$D$1315, $A18)+SUMIFS(DataRegularSeason20242025!$AB$3:$AB$1315,DataRegularSeason20242025!$B$3:$B$1315, "&lt;=" &amp; BF$1, DataRegularSeason20242025!$E$3:$E$1315, $A18)</f>
        <v>28</v>
      </c>
      <c r="BG18">
        <f>SUMIFS(DataRegularSeason20242025!$AA$3:$AA$1315,DataRegularSeason20242025!$B$3:$B$1315, "&lt;=" &amp; BG$1, DataRegularSeason20242025!$D$3:$D$1315, $A18)+SUMIFS(DataRegularSeason20242025!$AB$3:$AB$1315,DataRegularSeason20242025!$B$3:$B$1315, "&lt;=" &amp; BG$1, DataRegularSeason20242025!$E$3:$E$1315, $A18)</f>
        <v>28</v>
      </c>
      <c r="BH18">
        <f>SUMIFS(DataRegularSeason20242025!$AA$3:$AA$1315,DataRegularSeason20242025!$B$3:$B$1315, "&lt;=" &amp; BH$1, DataRegularSeason20242025!$D$3:$D$1315, $A18)+SUMIFS(DataRegularSeason20242025!$AB$3:$AB$1315,DataRegularSeason20242025!$B$3:$B$1315, "&lt;=" &amp; BH$1, DataRegularSeason20242025!$E$3:$E$1315, $A18)</f>
        <v>28</v>
      </c>
      <c r="BI18">
        <f>SUMIFS(DataRegularSeason20242025!$AA$3:$AA$1315,DataRegularSeason20242025!$B$3:$B$1315, "&lt;=" &amp; BI$1, DataRegularSeason20242025!$D$3:$D$1315, $A18)+SUMIFS(DataRegularSeason20242025!$AB$3:$AB$1315,DataRegularSeason20242025!$B$3:$B$1315, "&lt;=" &amp; BI$1, DataRegularSeason20242025!$E$3:$E$1315, $A18)</f>
        <v>28</v>
      </c>
      <c r="BJ18">
        <f>SUMIFS(DataRegularSeason20242025!$AA$3:$AA$1315,DataRegularSeason20242025!$B$3:$B$1315, "&lt;=" &amp; BJ$1, DataRegularSeason20242025!$D$3:$D$1315, $A18)+SUMIFS(DataRegularSeason20242025!$AB$3:$AB$1315,DataRegularSeason20242025!$B$3:$B$1315, "&lt;=" &amp; BJ$1, DataRegularSeason20242025!$E$3:$E$1315, $A18)</f>
        <v>28</v>
      </c>
      <c r="BK18">
        <f>SUMIFS(DataRegularSeason20242025!$AA$3:$AA$1315,DataRegularSeason20242025!$B$3:$B$1315, "&lt;=" &amp; BK$1, DataRegularSeason20242025!$D$3:$D$1315, $A18)+SUMIFS(DataRegularSeason20242025!$AB$3:$AB$1315,DataRegularSeason20242025!$B$3:$B$1315, "&lt;=" &amp; BK$1, DataRegularSeason20242025!$E$3:$E$1315, $A18)</f>
        <v>28</v>
      </c>
      <c r="BL18">
        <f>SUMIFS(DataRegularSeason20242025!$AA$3:$AA$1315,DataRegularSeason20242025!$B$3:$B$1315, "&lt;=" &amp; BL$1, DataRegularSeason20242025!$D$3:$D$1315, $A18)+SUMIFS(DataRegularSeason20242025!$AB$3:$AB$1315,DataRegularSeason20242025!$B$3:$B$1315, "&lt;=" &amp; BL$1, DataRegularSeason20242025!$E$3:$E$1315, $A18)</f>
        <v>28</v>
      </c>
      <c r="BM18">
        <f>SUMIFS(DataRegularSeason20242025!$AA$3:$AA$1315,DataRegularSeason20242025!$B$3:$B$1315, "&lt;=" &amp; BM$1, DataRegularSeason20242025!$D$3:$D$1315, $A18)+SUMIFS(DataRegularSeason20242025!$AB$3:$AB$1315,DataRegularSeason20242025!$B$3:$B$1315, "&lt;=" &amp; BM$1, DataRegularSeason20242025!$E$3:$E$1315, $A18)</f>
        <v>28</v>
      </c>
      <c r="BN18">
        <f>SUMIFS(DataRegularSeason20242025!$AA$3:$AA$1315,DataRegularSeason20242025!$B$3:$B$1315, "&lt;=" &amp; BN$1, DataRegularSeason20242025!$D$3:$D$1315, $A18)+SUMIFS(DataRegularSeason20242025!$AB$3:$AB$1315,DataRegularSeason20242025!$B$3:$B$1315, "&lt;=" &amp; BN$1, DataRegularSeason20242025!$E$3:$E$1315, $A18)</f>
        <v>28</v>
      </c>
      <c r="BO18">
        <f>SUMIFS(DataRegularSeason20242025!$AA$3:$AA$1315,DataRegularSeason20242025!$B$3:$B$1315, "&lt;=" &amp; BO$1, DataRegularSeason20242025!$D$3:$D$1315, $A18)+SUMIFS(DataRegularSeason20242025!$AB$3:$AB$1315,DataRegularSeason20242025!$B$3:$B$1315, "&lt;=" &amp; BO$1, DataRegularSeason20242025!$E$3:$E$1315, $A18)</f>
        <v>28</v>
      </c>
      <c r="BP18">
        <f>SUMIFS(DataRegularSeason20242025!$AA$3:$AA$1315,DataRegularSeason20242025!$B$3:$B$1315, "&lt;=" &amp; BP$1, DataRegularSeason20242025!$D$3:$D$1315, $A18)+SUMIFS(DataRegularSeason20242025!$AB$3:$AB$1315,DataRegularSeason20242025!$B$3:$B$1315, "&lt;=" &amp; BP$1, DataRegularSeason20242025!$E$3:$E$1315, $A18)</f>
        <v>28</v>
      </c>
      <c r="BQ18">
        <f>SUMIFS(DataRegularSeason20242025!$AA$3:$AA$1315,DataRegularSeason20242025!$B$3:$B$1315, "&lt;=" &amp; BQ$1, DataRegularSeason20242025!$D$3:$D$1315, $A18)+SUMIFS(DataRegularSeason20242025!$AB$3:$AB$1315,DataRegularSeason20242025!$B$3:$B$1315, "&lt;=" &amp; BQ$1, DataRegularSeason20242025!$E$3:$E$1315, $A18)</f>
        <v>28</v>
      </c>
      <c r="BR18">
        <f>SUMIFS(DataRegularSeason20242025!$AA$3:$AA$1315,DataRegularSeason20242025!$B$3:$B$1315, "&lt;=" &amp; BR$1, DataRegularSeason20242025!$D$3:$D$1315, $A18)+SUMIFS(DataRegularSeason20242025!$AB$3:$AB$1315,DataRegularSeason20242025!$B$3:$B$1315, "&lt;=" &amp; BR$1, DataRegularSeason20242025!$E$3:$E$1315, $A18)</f>
        <v>28</v>
      </c>
      <c r="BS18">
        <f>SUMIFS(DataRegularSeason20242025!$AA$3:$AA$1315,DataRegularSeason20242025!$B$3:$B$1315, "&lt;=" &amp; BS$1, DataRegularSeason20242025!$D$3:$D$1315, $A18)+SUMIFS(DataRegularSeason20242025!$AB$3:$AB$1315,DataRegularSeason20242025!$B$3:$B$1315, "&lt;=" &amp; BS$1, DataRegularSeason20242025!$E$3:$E$1315, $A18)</f>
        <v>28</v>
      </c>
      <c r="BT18">
        <f>SUMIFS(DataRegularSeason20242025!$AA$3:$AA$1315,DataRegularSeason20242025!$B$3:$B$1315, "&lt;=" &amp; BT$1, DataRegularSeason20242025!$D$3:$D$1315, $A18)+SUMIFS(DataRegularSeason20242025!$AB$3:$AB$1315,DataRegularSeason20242025!$B$3:$B$1315, "&lt;=" &amp; BT$1, DataRegularSeason20242025!$E$3:$E$1315, $A18)</f>
        <v>28</v>
      </c>
      <c r="BU18">
        <f>SUMIFS(DataRegularSeason20242025!$AA$3:$AA$1315,DataRegularSeason20242025!$B$3:$B$1315, "&lt;=" &amp; BU$1, DataRegularSeason20242025!$D$3:$D$1315, $A18)+SUMIFS(DataRegularSeason20242025!$AB$3:$AB$1315,DataRegularSeason20242025!$B$3:$B$1315, "&lt;=" &amp; BU$1, DataRegularSeason20242025!$E$3:$E$1315, $A18)</f>
        <v>28</v>
      </c>
      <c r="BV18">
        <f>SUMIFS(DataRegularSeason20242025!$AA$3:$AA$1315,DataRegularSeason20242025!$B$3:$B$1315, "&lt;=" &amp; BV$1, DataRegularSeason20242025!$D$3:$D$1315, $A18)+SUMIFS(DataRegularSeason20242025!$AB$3:$AB$1315,DataRegularSeason20242025!$B$3:$B$1315, "&lt;=" &amp; BV$1, DataRegularSeason20242025!$E$3:$E$1315, $A18)</f>
        <v>28</v>
      </c>
      <c r="BW18">
        <f>SUMIFS(DataRegularSeason20242025!$AA$3:$AA$1315,DataRegularSeason20242025!$B$3:$B$1315, "&lt;=" &amp; BW$1, DataRegularSeason20242025!$D$3:$D$1315, $A18)+SUMIFS(DataRegularSeason20242025!$AB$3:$AB$1315,DataRegularSeason20242025!$B$3:$B$1315, "&lt;=" &amp; BW$1, DataRegularSeason20242025!$E$3:$E$1315, $A18)</f>
        <v>28</v>
      </c>
      <c r="BX18">
        <f>SUMIFS(DataRegularSeason20242025!$AA$3:$AA$1315,DataRegularSeason20242025!$B$3:$B$1315, "&lt;=" &amp; BX$1, DataRegularSeason20242025!$D$3:$D$1315, $A18)+SUMIFS(DataRegularSeason20242025!$AB$3:$AB$1315,DataRegularSeason20242025!$B$3:$B$1315, "&lt;=" &amp; BX$1, DataRegularSeason20242025!$E$3:$E$1315, $A18)</f>
        <v>28</v>
      </c>
      <c r="BY18">
        <f>SUMIFS(DataRegularSeason20242025!$AA$3:$AA$1315,DataRegularSeason20242025!$B$3:$B$1315, "&lt;=" &amp; BY$1, DataRegularSeason20242025!$D$3:$D$1315, $A18)+SUMIFS(DataRegularSeason20242025!$AB$3:$AB$1315,DataRegularSeason20242025!$B$3:$B$1315, "&lt;=" &amp; BY$1, DataRegularSeason20242025!$E$3:$E$1315, $A18)</f>
        <v>28</v>
      </c>
      <c r="BZ18">
        <f>SUMIFS(DataRegularSeason20242025!$AA$3:$AA$1315,DataRegularSeason20242025!$B$3:$B$1315, "&lt;=" &amp; BZ$1, DataRegularSeason20242025!$D$3:$D$1315, $A18)+SUMIFS(DataRegularSeason20242025!$AB$3:$AB$1315,DataRegularSeason20242025!$B$3:$B$1315, "&lt;=" &amp; BZ$1, DataRegularSeason20242025!$E$3:$E$1315, $A18)</f>
        <v>28</v>
      </c>
      <c r="CA18">
        <f>SUMIFS(DataRegularSeason20242025!$AA$3:$AA$1315,DataRegularSeason20242025!$B$3:$B$1315, "&lt;=" &amp; CA$1, DataRegularSeason20242025!$D$3:$D$1315, $A18)+SUMIFS(DataRegularSeason20242025!$AB$3:$AB$1315,DataRegularSeason20242025!$B$3:$B$1315, "&lt;=" &amp; CA$1, DataRegularSeason20242025!$E$3:$E$1315, $A18)</f>
        <v>28</v>
      </c>
      <c r="CB18">
        <f>SUMIFS(DataRegularSeason20242025!$AA$3:$AA$1315,DataRegularSeason20242025!$B$3:$B$1315, "&lt;=" &amp; CB$1, DataRegularSeason20242025!$D$3:$D$1315, $A18)+SUMIFS(DataRegularSeason20242025!$AB$3:$AB$1315,DataRegularSeason20242025!$B$3:$B$1315, "&lt;=" &amp; CB$1, DataRegularSeason20242025!$E$3:$E$1315, $A18)</f>
        <v>28</v>
      </c>
      <c r="CC18">
        <f>SUMIFS(DataRegularSeason20242025!$AA$3:$AA$1315,DataRegularSeason20242025!$B$3:$B$1315, "&lt;=" &amp; CC$1, DataRegularSeason20242025!$D$3:$D$1315, $A18)+SUMIFS(DataRegularSeason20242025!$AB$3:$AB$1315,DataRegularSeason20242025!$B$3:$B$1315, "&lt;=" &amp; CC$1, DataRegularSeason20242025!$E$3:$E$1315, $A18)</f>
        <v>28</v>
      </c>
      <c r="CD18">
        <f>SUMIFS(DataRegularSeason20242025!$AA$3:$AA$1315,DataRegularSeason20242025!$B$3:$B$1315, "&lt;=" &amp; CD$1, DataRegularSeason20242025!$D$3:$D$1315, $A18)+SUMIFS(DataRegularSeason20242025!$AB$3:$AB$1315,DataRegularSeason20242025!$B$3:$B$1315, "&lt;=" &amp; CD$1, DataRegularSeason20242025!$E$3:$E$1315, $A18)</f>
        <v>28</v>
      </c>
      <c r="CE18">
        <f>SUMIFS(DataRegularSeason20242025!$AA$3:$AA$1315,DataRegularSeason20242025!$B$3:$B$1315, "&lt;=" &amp; CE$1, DataRegularSeason20242025!$D$3:$D$1315, $A18)+SUMIFS(DataRegularSeason20242025!$AB$3:$AB$1315,DataRegularSeason20242025!$B$3:$B$1315, "&lt;=" &amp; CE$1, DataRegularSeason20242025!$E$3:$E$1315, $A18)</f>
        <v>28</v>
      </c>
      <c r="CF18">
        <f>SUMIFS(DataRegularSeason20242025!$AA$3:$AA$1315,DataRegularSeason20242025!$B$3:$B$1315, "&lt;=" &amp; CF$1, DataRegularSeason20242025!$D$3:$D$1315, $A18)+SUMIFS(DataRegularSeason20242025!$AB$3:$AB$1315,DataRegularSeason20242025!$B$3:$B$1315, "&lt;=" &amp; CF$1, DataRegularSeason20242025!$E$3:$E$1315, $A18)</f>
        <v>28</v>
      </c>
      <c r="CG18">
        <f>SUMIFS(DataRegularSeason20242025!$AA$3:$AA$1315,DataRegularSeason20242025!$B$3:$B$1315, "&lt;=" &amp; CG$1, DataRegularSeason20242025!$D$3:$D$1315, $A18)+SUMIFS(DataRegularSeason20242025!$AB$3:$AB$1315,DataRegularSeason20242025!$B$3:$B$1315, "&lt;=" &amp; CG$1, DataRegularSeason20242025!$E$3:$E$1315, $A18)</f>
        <v>28</v>
      </c>
      <c r="CH18">
        <f>SUMIFS(DataRegularSeason20242025!$AA$3:$AA$1315,DataRegularSeason20242025!$B$3:$B$1315, "&lt;=" &amp; CH$1, DataRegularSeason20242025!$D$3:$D$1315, $A18)+SUMIFS(DataRegularSeason20242025!$AB$3:$AB$1315,DataRegularSeason20242025!$B$3:$B$1315, "&lt;=" &amp; CH$1, DataRegularSeason20242025!$E$3:$E$1315, $A18)</f>
        <v>28</v>
      </c>
      <c r="CI18">
        <f>SUMIFS(DataRegularSeason20242025!$AA$3:$AA$1315,DataRegularSeason20242025!$B$3:$B$1315, "&lt;=" &amp; CI$1, DataRegularSeason20242025!$D$3:$D$1315, $A18)+SUMIFS(DataRegularSeason20242025!$AB$3:$AB$1315,DataRegularSeason20242025!$B$3:$B$1315, "&lt;=" &amp; CI$1, DataRegularSeason20242025!$E$3:$E$1315, $A18)</f>
        <v>28</v>
      </c>
      <c r="CJ18">
        <f>SUMIFS(DataRegularSeason20242025!$AA$3:$AA$1315,DataRegularSeason20242025!$B$3:$B$1315, "&lt;=" &amp; CJ$1, DataRegularSeason20242025!$D$3:$D$1315, $A18)+SUMIFS(DataRegularSeason20242025!$AB$3:$AB$1315,DataRegularSeason20242025!$B$3:$B$1315, "&lt;=" &amp; CJ$1, DataRegularSeason20242025!$E$3:$E$1315, $A18)</f>
        <v>28</v>
      </c>
      <c r="CK18">
        <f>SUMIFS(DataRegularSeason20242025!$AA$3:$AA$1315,DataRegularSeason20242025!$B$3:$B$1315, "&lt;=" &amp; CK$1, DataRegularSeason20242025!$D$3:$D$1315, $A18)+SUMIFS(DataRegularSeason20242025!$AB$3:$AB$1315,DataRegularSeason20242025!$B$3:$B$1315, "&lt;=" &amp; CK$1, DataRegularSeason20242025!$E$3:$E$1315, $A18)</f>
        <v>28</v>
      </c>
      <c r="CL18">
        <f>SUMIFS(DataRegularSeason20242025!$AA$3:$AA$1315,DataRegularSeason20242025!$B$3:$B$1315, "&lt;=" &amp; CL$1, DataRegularSeason20242025!$D$3:$D$1315, $A18)+SUMIFS(DataRegularSeason20242025!$AB$3:$AB$1315,DataRegularSeason20242025!$B$3:$B$1315, "&lt;=" &amp; CL$1, DataRegularSeason20242025!$E$3:$E$1315, $A18)</f>
        <v>28</v>
      </c>
      <c r="CM18">
        <f>SUMIFS(DataRegularSeason20242025!$AA$3:$AA$1315,DataRegularSeason20242025!$B$3:$B$1315, "&lt;=" &amp; CM$1, DataRegularSeason20242025!$D$3:$D$1315, $A18)+SUMIFS(DataRegularSeason20242025!$AB$3:$AB$1315,DataRegularSeason20242025!$B$3:$B$1315, "&lt;=" &amp; CM$1, DataRegularSeason20242025!$E$3:$E$1315, $A18)</f>
        <v>28</v>
      </c>
      <c r="CN18">
        <f>SUMIFS(DataRegularSeason20242025!$AA$3:$AA$1315,DataRegularSeason20242025!$B$3:$B$1315, "&lt;=" &amp; CN$1, DataRegularSeason20242025!$D$3:$D$1315, $A18)+SUMIFS(DataRegularSeason20242025!$AB$3:$AB$1315,DataRegularSeason20242025!$B$3:$B$1315, "&lt;=" &amp; CN$1, DataRegularSeason20242025!$E$3:$E$1315, $A18)</f>
        <v>28</v>
      </c>
      <c r="CO18">
        <f>SUMIFS(DataRegularSeason20242025!$AA$3:$AA$1315,DataRegularSeason20242025!$B$3:$B$1315, "&lt;=" &amp; CO$1, DataRegularSeason20242025!$D$3:$D$1315, $A18)+SUMIFS(DataRegularSeason20242025!$AB$3:$AB$1315,DataRegularSeason20242025!$B$3:$B$1315, "&lt;=" &amp; CO$1, DataRegularSeason20242025!$E$3:$E$1315, $A18)</f>
        <v>28</v>
      </c>
      <c r="CP18">
        <f>SUMIFS(DataRegularSeason20242025!$AA$3:$AA$1315,DataRegularSeason20242025!$B$3:$B$1315, "&lt;=" &amp; CP$1, DataRegularSeason20242025!$D$3:$D$1315, $A18)+SUMIFS(DataRegularSeason20242025!$AB$3:$AB$1315,DataRegularSeason20242025!$B$3:$B$1315, "&lt;=" &amp; CP$1, DataRegularSeason20242025!$E$3:$E$1315, $A18)</f>
        <v>28</v>
      </c>
      <c r="CQ18">
        <f>SUMIFS(DataRegularSeason20242025!$AA$3:$AA$1315,DataRegularSeason20242025!$B$3:$B$1315, "&lt;=" &amp; CQ$1, DataRegularSeason20242025!$D$3:$D$1315, $A18)+SUMIFS(DataRegularSeason20242025!$AB$3:$AB$1315,DataRegularSeason20242025!$B$3:$B$1315, "&lt;=" &amp; CQ$1, DataRegularSeason20242025!$E$3:$E$1315, $A18)</f>
        <v>28</v>
      </c>
      <c r="CR18">
        <f>SUMIFS(DataRegularSeason20242025!$AA$3:$AA$1315,DataRegularSeason20242025!$B$3:$B$1315, "&lt;=" &amp; CR$1, DataRegularSeason20242025!$D$3:$D$1315, $A18)+SUMIFS(DataRegularSeason20242025!$AB$3:$AB$1315,DataRegularSeason20242025!$B$3:$B$1315, "&lt;=" &amp; CR$1, DataRegularSeason20242025!$E$3:$E$1315, $A18)</f>
        <v>28</v>
      </c>
      <c r="CS18">
        <f>SUMIFS(DataRegularSeason20242025!$AA$3:$AA$1315,DataRegularSeason20242025!$B$3:$B$1315, "&lt;=" &amp; CS$1, DataRegularSeason20242025!$D$3:$D$1315, $A18)+SUMIFS(DataRegularSeason20242025!$AB$3:$AB$1315,DataRegularSeason20242025!$B$3:$B$1315, "&lt;=" &amp; CS$1, DataRegularSeason20242025!$E$3:$E$1315, $A18)</f>
        <v>28</v>
      </c>
      <c r="CT18">
        <f>SUMIFS(DataRegularSeason20242025!$AA$3:$AA$1315,DataRegularSeason20242025!$B$3:$B$1315, "&lt;=" &amp; CT$1, DataRegularSeason20242025!$D$3:$D$1315, $A18)+SUMIFS(DataRegularSeason20242025!$AB$3:$AB$1315,DataRegularSeason20242025!$B$3:$B$1315, "&lt;=" &amp; CT$1, DataRegularSeason20242025!$E$3:$E$1315, $A18)</f>
        <v>28</v>
      </c>
      <c r="CU18">
        <f>SUMIFS(DataRegularSeason20242025!$AA$3:$AA$1315,DataRegularSeason20242025!$B$3:$B$1315, "&lt;=" &amp; CU$1, DataRegularSeason20242025!$D$3:$D$1315, $A18)+SUMIFS(DataRegularSeason20242025!$AB$3:$AB$1315,DataRegularSeason20242025!$B$3:$B$1315, "&lt;=" &amp; CU$1, DataRegularSeason20242025!$E$3:$E$1315, $A18)</f>
        <v>28</v>
      </c>
      <c r="CV18">
        <f>SUMIFS(DataRegularSeason20242025!$AA$3:$AA$1315,DataRegularSeason20242025!$B$3:$B$1315, "&lt;=" &amp; CV$1, DataRegularSeason20242025!$D$3:$D$1315, $A18)+SUMIFS(DataRegularSeason20242025!$AB$3:$AB$1315,DataRegularSeason20242025!$B$3:$B$1315, "&lt;=" &amp; CV$1, DataRegularSeason20242025!$E$3:$E$1315, $A18)</f>
        <v>28</v>
      </c>
      <c r="CW18">
        <f>SUMIFS(DataRegularSeason20242025!$AA$3:$AA$1315,DataRegularSeason20242025!$B$3:$B$1315, "&lt;=" &amp; CW$1, DataRegularSeason20242025!$D$3:$D$1315, $A18)+SUMIFS(DataRegularSeason20242025!$AB$3:$AB$1315,DataRegularSeason20242025!$B$3:$B$1315, "&lt;=" &amp; CW$1, DataRegularSeason20242025!$E$3:$E$1315, $A18)</f>
        <v>28</v>
      </c>
      <c r="CX18">
        <f>SUMIFS(DataRegularSeason20242025!$AA$3:$AA$1315,DataRegularSeason20242025!$B$3:$B$1315, "&lt;=" &amp; CX$1, DataRegularSeason20242025!$D$3:$D$1315, $A18)+SUMIFS(DataRegularSeason20242025!$AB$3:$AB$1315,DataRegularSeason20242025!$B$3:$B$1315, "&lt;=" &amp; CX$1, DataRegularSeason20242025!$E$3:$E$1315, $A18)</f>
        <v>28</v>
      </c>
      <c r="CY18">
        <f>SUMIFS(DataRegularSeason20242025!$AA$3:$AA$1315,DataRegularSeason20242025!$B$3:$B$1315, "&lt;=" &amp; CY$1, DataRegularSeason20242025!$D$3:$D$1315, $A18)+SUMIFS(DataRegularSeason20242025!$AB$3:$AB$1315,DataRegularSeason20242025!$B$3:$B$1315, "&lt;=" &amp; CY$1, DataRegularSeason20242025!$E$3:$E$1315, $A18)</f>
        <v>28</v>
      </c>
      <c r="CZ18">
        <f>SUMIFS(DataRegularSeason20242025!$AA$3:$AA$1315,DataRegularSeason20242025!$B$3:$B$1315, "&lt;=" &amp; CZ$1, DataRegularSeason20242025!$D$3:$D$1315, $A18)+SUMIFS(DataRegularSeason20242025!$AB$3:$AB$1315,DataRegularSeason20242025!$B$3:$B$1315, "&lt;=" &amp; CZ$1, DataRegularSeason20242025!$E$3:$E$1315, $A18)</f>
        <v>28</v>
      </c>
      <c r="DA18">
        <f>SUMIFS(DataRegularSeason20242025!$AA$3:$AA$1315,DataRegularSeason20242025!$B$3:$B$1315, "&lt;=" &amp; DA$1, DataRegularSeason20242025!$D$3:$D$1315, $A18)+SUMIFS(DataRegularSeason20242025!$AB$3:$AB$1315,DataRegularSeason20242025!$B$3:$B$1315, "&lt;=" &amp; DA$1, DataRegularSeason20242025!$E$3:$E$1315, $A18)</f>
        <v>28</v>
      </c>
      <c r="DB18">
        <f>SUMIFS(DataRegularSeason20242025!$AA$3:$AA$1315,DataRegularSeason20242025!$B$3:$B$1315, "&lt;=" &amp; DB$1, DataRegularSeason20242025!$D$3:$D$1315, $A18)+SUMIFS(DataRegularSeason20242025!$AB$3:$AB$1315,DataRegularSeason20242025!$B$3:$B$1315, "&lt;=" &amp; DB$1, DataRegularSeason20242025!$E$3:$E$1315, $A18)</f>
        <v>28</v>
      </c>
      <c r="DC18">
        <f>SUMIFS(DataRegularSeason20242025!$AA$3:$AA$1315,DataRegularSeason20242025!$B$3:$B$1315, "&lt;=" &amp; DC$1, DataRegularSeason20242025!$D$3:$D$1315, $A18)+SUMIFS(DataRegularSeason20242025!$AB$3:$AB$1315,DataRegularSeason20242025!$B$3:$B$1315, "&lt;=" &amp; DC$1, DataRegularSeason20242025!$E$3:$E$1315, $A18)</f>
        <v>28</v>
      </c>
      <c r="DD18">
        <f>SUMIFS(DataRegularSeason20242025!$AA$3:$AA$1315,DataRegularSeason20242025!$B$3:$B$1315, "&lt;=" &amp; DD$1, DataRegularSeason20242025!$D$3:$D$1315, $A18)+SUMIFS(DataRegularSeason20242025!$AB$3:$AB$1315,DataRegularSeason20242025!$B$3:$B$1315, "&lt;=" &amp; DD$1, DataRegularSeason20242025!$E$3:$E$1315, $A18)</f>
        <v>28</v>
      </c>
      <c r="DE18">
        <f>SUMIFS(DataRegularSeason20242025!$AA$3:$AA$1315,DataRegularSeason20242025!$B$3:$B$1315, "&lt;=" &amp; DE$1, DataRegularSeason20242025!$D$3:$D$1315, $A18)+SUMIFS(DataRegularSeason20242025!$AB$3:$AB$1315,DataRegularSeason20242025!$B$3:$B$1315, "&lt;=" &amp; DE$1, DataRegularSeason20242025!$E$3:$E$1315, $A18)</f>
        <v>28</v>
      </c>
      <c r="DF18">
        <f>SUMIFS(DataRegularSeason20242025!$AA$3:$AA$1315,DataRegularSeason20242025!$B$3:$B$1315, "&lt;=" &amp; DF$1, DataRegularSeason20242025!$D$3:$D$1315, $A18)+SUMIFS(DataRegularSeason20242025!$AB$3:$AB$1315,DataRegularSeason20242025!$B$3:$B$1315, "&lt;=" &amp; DF$1, DataRegularSeason20242025!$E$3:$E$1315, $A18)</f>
        <v>28</v>
      </c>
      <c r="DG18">
        <f>SUMIFS(DataRegularSeason20242025!$AA$3:$AA$1315,DataRegularSeason20242025!$B$3:$B$1315, "&lt;=" &amp; DG$1, DataRegularSeason20242025!$D$3:$D$1315, $A18)+SUMIFS(DataRegularSeason20242025!$AB$3:$AB$1315,DataRegularSeason20242025!$B$3:$B$1315, "&lt;=" &amp; DG$1, DataRegularSeason20242025!$E$3:$E$1315, $A18)</f>
        <v>28</v>
      </c>
      <c r="DH18">
        <f>SUMIFS(DataRegularSeason20242025!$AA$3:$AA$1315,DataRegularSeason20242025!$B$3:$B$1315, "&lt;=" &amp; DH$1, DataRegularSeason20242025!$D$3:$D$1315, $A18)+SUMIFS(DataRegularSeason20242025!$AB$3:$AB$1315,DataRegularSeason20242025!$B$3:$B$1315, "&lt;=" &amp; DH$1, DataRegularSeason20242025!$E$3:$E$1315, $A18)</f>
        <v>28</v>
      </c>
      <c r="DI18">
        <f>SUMIFS(DataRegularSeason20242025!$AA$3:$AA$1315,DataRegularSeason20242025!$B$3:$B$1315, "&lt;=" &amp; DI$1, DataRegularSeason20242025!$D$3:$D$1315, $A18)+SUMIFS(DataRegularSeason20242025!$AB$3:$AB$1315,DataRegularSeason20242025!$B$3:$B$1315, "&lt;=" &amp; DI$1, DataRegularSeason20242025!$E$3:$E$1315, $A18)</f>
        <v>28</v>
      </c>
      <c r="DJ18">
        <f>SUMIFS(DataRegularSeason20242025!$AA$3:$AA$1315,DataRegularSeason20242025!$B$3:$B$1315, "&lt;=" &amp; DJ$1, DataRegularSeason20242025!$D$3:$D$1315, $A18)+SUMIFS(DataRegularSeason20242025!$AB$3:$AB$1315,DataRegularSeason20242025!$B$3:$B$1315, "&lt;=" &amp; DJ$1, DataRegularSeason20242025!$E$3:$E$1315, $A18)</f>
        <v>28</v>
      </c>
      <c r="DK18">
        <f>SUMIFS(DataRegularSeason20242025!$AA$3:$AA$1315,DataRegularSeason20242025!$B$3:$B$1315, "&lt;=" &amp; DK$1, DataRegularSeason20242025!$D$3:$D$1315, $A18)+SUMIFS(DataRegularSeason20242025!$AB$3:$AB$1315,DataRegularSeason20242025!$B$3:$B$1315, "&lt;=" &amp; DK$1, DataRegularSeason20242025!$E$3:$E$1315, $A18)</f>
        <v>28</v>
      </c>
      <c r="DL18">
        <f>SUMIFS(DataRegularSeason20242025!$AA$3:$AA$1315,DataRegularSeason20242025!$B$3:$B$1315, "&lt;=" &amp; DL$1, DataRegularSeason20242025!$D$3:$D$1315, $A18)+SUMIFS(DataRegularSeason20242025!$AB$3:$AB$1315,DataRegularSeason20242025!$B$3:$B$1315, "&lt;=" &amp; DL$1, DataRegularSeason20242025!$E$3:$E$1315, $A18)</f>
        <v>28</v>
      </c>
      <c r="DM18">
        <f>SUMIFS(DataRegularSeason20242025!$AA$3:$AA$1315,DataRegularSeason20242025!$B$3:$B$1315, "&lt;=" &amp; DM$1, DataRegularSeason20242025!$D$3:$D$1315, $A18)+SUMIFS(DataRegularSeason20242025!$AB$3:$AB$1315,DataRegularSeason20242025!$B$3:$B$1315, "&lt;=" &amp; DM$1, DataRegularSeason20242025!$E$3:$E$1315, $A18)</f>
        <v>28</v>
      </c>
      <c r="DN18">
        <f>SUMIFS(DataRegularSeason20242025!$AA$3:$AA$1315,DataRegularSeason20242025!$B$3:$B$1315, "&lt;=" &amp; DN$1, DataRegularSeason20242025!$D$3:$D$1315, $A18)+SUMIFS(DataRegularSeason20242025!$AB$3:$AB$1315,DataRegularSeason20242025!$B$3:$B$1315, "&lt;=" &amp; DN$1, DataRegularSeason20242025!$E$3:$E$1315, $A18)</f>
        <v>28</v>
      </c>
      <c r="DO18">
        <f>SUMIFS(DataRegularSeason20242025!$AA$3:$AA$1315,DataRegularSeason20242025!$B$3:$B$1315, "&lt;=" &amp; DO$1, DataRegularSeason20242025!$D$3:$D$1315, $A18)+SUMIFS(DataRegularSeason20242025!$AB$3:$AB$1315,DataRegularSeason20242025!$B$3:$B$1315, "&lt;=" &amp; DO$1, DataRegularSeason20242025!$E$3:$E$1315, $A18)</f>
        <v>28</v>
      </c>
      <c r="DP18">
        <f>SUMIFS(DataRegularSeason20242025!$AA$3:$AA$1315,DataRegularSeason20242025!$B$3:$B$1315, "&lt;=" &amp; DP$1, DataRegularSeason20242025!$D$3:$D$1315, $A18)+SUMIFS(DataRegularSeason20242025!$AB$3:$AB$1315,DataRegularSeason20242025!$B$3:$B$1315, "&lt;=" &amp; DP$1, DataRegularSeason20242025!$E$3:$E$1315, $A18)</f>
        <v>28</v>
      </c>
      <c r="DQ18">
        <f>SUMIFS(DataRegularSeason20242025!$AA$3:$AA$1315,DataRegularSeason20242025!$B$3:$B$1315, "&lt;=" &amp; DQ$1, DataRegularSeason20242025!$D$3:$D$1315, $A18)+SUMIFS(DataRegularSeason20242025!$AB$3:$AB$1315,DataRegularSeason20242025!$B$3:$B$1315, "&lt;=" &amp; DQ$1, DataRegularSeason20242025!$E$3:$E$1315, $A18)</f>
        <v>28</v>
      </c>
      <c r="DR18">
        <f>SUMIFS(DataRegularSeason20242025!$AA$3:$AA$1315,DataRegularSeason20242025!$B$3:$B$1315, "&lt;=" &amp; DR$1, DataRegularSeason20242025!$D$3:$D$1315, $A18)+SUMIFS(DataRegularSeason20242025!$AB$3:$AB$1315,DataRegularSeason20242025!$B$3:$B$1315, "&lt;=" &amp; DR$1, DataRegularSeason20242025!$E$3:$E$1315, $A18)</f>
        <v>28</v>
      </c>
      <c r="DS18">
        <f>SUMIFS(DataRegularSeason20242025!$AA$3:$AA$1315,DataRegularSeason20242025!$B$3:$B$1315, "&lt;=" &amp; DS$1, DataRegularSeason20242025!$D$3:$D$1315, $A18)+SUMIFS(DataRegularSeason20242025!$AB$3:$AB$1315,DataRegularSeason20242025!$B$3:$B$1315, "&lt;=" &amp; DS$1, DataRegularSeason20242025!$E$3:$E$1315, $A18)</f>
        <v>28</v>
      </c>
      <c r="DT18">
        <f>SUMIFS(DataRegularSeason20242025!$AA$3:$AA$1315,DataRegularSeason20242025!$B$3:$B$1315, "&lt;=" &amp; DT$1, DataRegularSeason20242025!$D$3:$D$1315, $A18)+SUMIFS(DataRegularSeason20242025!$AB$3:$AB$1315,DataRegularSeason20242025!$B$3:$B$1315, "&lt;=" &amp; DT$1, DataRegularSeason20242025!$E$3:$E$1315, $A18)</f>
        <v>28</v>
      </c>
      <c r="DU18">
        <f>SUMIFS(DataRegularSeason20242025!$AA$3:$AA$1315,DataRegularSeason20242025!$B$3:$B$1315, "&lt;=" &amp; DU$1, DataRegularSeason20242025!$D$3:$D$1315, $A18)+SUMIFS(DataRegularSeason20242025!$AB$3:$AB$1315,DataRegularSeason20242025!$B$3:$B$1315, "&lt;=" &amp; DU$1, DataRegularSeason20242025!$E$3:$E$1315, $A18)</f>
        <v>28</v>
      </c>
      <c r="DV18">
        <f>SUMIFS(DataRegularSeason20242025!$AA$3:$AA$1315,DataRegularSeason20242025!$B$3:$B$1315, "&lt;=" &amp; DV$1, DataRegularSeason20242025!$D$3:$D$1315, $A18)+SUMIFS(DataRegularSeason20242025!$AB$3:$AB$1315,DataRegularSeason20242025!$B$3:$B$1315, "&lt;=" &amp; DV$1, DataRegularSeason20242025!$E$3:$E$1315, $A18)</f>
        <v>28</v>
      </c>
      <c r="DW18">
        <f>SUMIFS(DataRegularSeason20242025!$AA$3:$AA$1315,DataRegularSeason20242025!$B$3:$B$1315, "&lt;=" &amp; DW$1, DataRegularSeason20242025!$D$3:$D$1315, $A18)+SUMIFS(DataRegularSeason20242025!$AB$3:$AB$1315,DataRegularSeason20242025!$B$3:$B$1315, "&lt;=" &amp; DW$1, DataRegularSeason20242025!$E$3:$E$1315, $A18)</f>
        <v>28</v>
      </c>
      <c r="DX18">
        <f>SUMIFS(DataRegularSeason20242025!$AA$3:$AA$1315,DataRegularSeason20242025!$B$3:$B$1315, "&lt;=" &amp; DX$1, DataRegularSeason20242025!$D$3:$D$1315, $A18)+SUMIFS(DataRegularSeason20242025!$AB$3:$AB$1315,DataRegularSeason20242025!$B$3:$B$1315, "&lt;=" &amp; DX$1, DataRegularSeason20242025!$E$3:$E$1315, $A18)</f>
        <v>28</v>
      </c>
      <c r="DY18">
        <f>SUMIFS(DataRegularSeason20242025!$AA$3:$AA$1315,DataRegularSeason20242025!$B$3:$B$1315, "&lt;=" &amp; DY$1, DataRegularSeason20242025!$D$3:$D$1315, $A18)+SUMIFS(DataRegularSeason20242025!$AB$3:$AB$1315,DataRegularSeason20242025!$B$3:$B$1315, "&lt;=" &amp; DY$1, DataRegularSeason20242025!$E$3:$E$1315, $A18)</f>
        <v>28</v>
      </c>
      <c r="DZ18">
        <f>SUMIFS(DataRegularSeason20242025!$AA$3:$AA$1315,DataRegularSeason20242025!$B$3:$B$1315, "&lt;=" &amp; DZ$1, DataRegularSeason20242025!$D$3:$D$1315, $A18)+SUMIFS(DataRegularSeason20242025!$AB$3:$AB$1315,DataRegularSeason20242025!$B$3:$B$1315, "&lt;=" &amp; DZ$1, DataRegularSeason20242025!$E$3:$E$1315, $A18)</f>
        <v>28</v>
      </c>
      <c r="EA18">
        <f>SUMIFS(DataRegularSeason20242025!$AA$3:$AA$1315,DataRegularSeason20242025!$B$3:$B$1315, "&lt;=" &amp; EA$1, DataRegularSeason20242025!$D$3:$D$1315, $A18)+SUMIFS(DataRegularSeason20242025!$AB$3:$AB$1315,DataRegularSeason20242025!$B$3:$B$1315, "&lt;=" &amp; EA$1, DataRegularSeason20242025!$E$3:$E$1315, $A18)</f>
        <v>28</v>
      </c>
      <c r="EB18">
        <f>SUMIFS(DataRegularSeason20242025!$AA$3:$AA$1315,DataRegularSeason20242025!$B$3:$B$1315, "&lt;=" &amp; EB$1, DataRegularSeason20242025!$D$3:$D$1315, $A18)+SUMIFS(DataRegularSeason20242025!$AB$3:$AB$1315,DataRegularSeason20242025!$B$3:$B$1315, "&lt;=" &amp; EB$1, DataRegularSeason20242025!$E$3:$E$1315, $A18)</f>
        <v>28</v>
      </c>
      <c r="EC18">
        <f>SUMIFS(DataRegularSeason20242025!$AA$3:$AA$1315,DataRegularSeason20242025!$B$3:$B$1315, "&lt;=" &amp; EC$1, DataRegularSeason20242025!$D$3:$D$1315, $A18)+SUMIFS(DataRegularSeason20242025!$AB$3:$AB$1315,DataRegularSeason20242025!$B$3:$B$1315, "&lt;=" &amp; EC$1, DataRegularSeason20242025!$E$3:$E$1315, $A18)</f>
        <v>28</v>
      </c>
      <c r="ED18">
        <f>SUMIFS(DataRegularSeason20242025!$AA$3:$AA$1315,DataRegularSeason20242025!$B$3:$B$1315, "&lt;=" &amp; ED$1, DataRegularSeason20242025!$D$3:$D$1315, $A18)+SUMIFS(DataRegularSeason20242025!$AB$3:$AB$1315,DataRegularSeason20242025!$B$3:$B$1315, "&lt;=" &amp; ED$1, DataRegularSeason20242025!$E$3:$E$1315, $A18)</f>
        <v>28</v>
      </c>
      <c r="EE18">
        <f>SUMIFS(DataRegularSeason20242025!$AA$3:$AA$1315,DataRegularSeason20242025!$B$3:$B$1315, "&lt;=" &amp; EE$1, DataRegularSeason20242025!$D$3:$D$1315, $A18)+SUMIFS(DataRegularSeason20242025!$AB$3:$AB$1315,DataRegularSeason20242025!$B$3:$B$1315, "&lt;=" &amp; EE$1, DataRegularSeason20242025!$E$3:$E$1315, $A18)</f>
        <v>28</v>
      </c>
      <c r="EF18">
        <f>SUMIFS(DataRegularSeason20242025!$AA$3:$AA$1315,DataRegularSeason20242025!$B$3:$B$1315, "&lt;=" &amp; EF$1, DataRegularSeason20242025!$D$3:$D$1315, $A18)+SUMIFS(DataRegularSeason20242025!$AB$3:$AB$1315,DataRegularSeason20242025!$B$3:$B$1315, "&lt;=" &amp; EF$1, DataRegularSeason20242025!$E$3:$E$1315, $A18)</f>
        <v>28</v>
      </c>
      <c r="EG18">
        <f>SUMIFS(DataRegularSeason20242025!$AA$3:$AA$1315,DataRegularSeason20242025!$B$3:$B$1315, "&lt;=" &amp; EG$1, DataRegularSeason20242025!$D$3:$D$1315, $A18)+SUMIFS(DataRegularSeason20242025!$AB$3:$AB$1315,DataRegularSeason20242025!$B$3:$B$1315, "&lt;=" &amp; EG$1, DataRegularSeason20242025!$E$3:$E$1315, $A18)</f>
        <v>28</v>
      </c>
      <c r="EH18">
        <f>SUMIFS(DataRegularSeason20242025!$AA$3:$AA$1315,DataRegularSeason20242025!$B$3:$B$1315, "&lt;=" &amp; EH$1, DataRegularSeason20242025!$D$3:$D$1315, $A18)+SUMIFS(DataRegularSeason20242025!$AB$3:$AB$1315,DataRegularSeason20242025!$B$3:$B$1315, "&lt;=" &amp; EH$1, DataRegularSeason20242025!$E$3:$E$1315, $A18)</f>
        <v>28</v>
      </c>
      <c r="EI18">
        <f>SUMIFS(DataRegularSeason20242025!$AA$3:$AA$1315,DataRegularSeason20242025!$B$3:$B$1315, "&lt;=" &amp; EI$1, DataRegularSeason20242025!$D$3:$D$1315, $A18)+SUMIFS(DataRegularSeason20242025!$AB$3:$AB$1315,DataRegularSeason20242025!$B$3:$B$1315, "&lt;=" &amp; EI$1, DataRegularSeason20242025!$E$3:$E$1315, $A18)</f>
        <v>28</v>
      </c>
      <c r="EJ18">
        <f>SUMIFS(DataRegularSeason20242025!$AA$3:$AA$1315,DataRegularSeason20242025!$B$3:$B$1315, "&lt;=" &amp; EJ$1, DataRegularSeason20242025!$D$3:$D$1315, $A18)+SUMIFS(DataRegularSeason20242025!$AB$3:$AB$1315,DataRegularSeason20242025!$B$3:$B$1315, "&lt;=" &amp; EJ$1, DataRegularSeason20242025!$E$3:$E$1315, $A18)</f>
        <v>28</v>
      </c>
      <c r="EK18">
        <f>SUMIFS(DataRegularSeason20242025!$AA$3:$AA$1315,DataRegularSeason20242025!$B$3:$B$1315, "&lt;=" &amp; EK$1, DataRegularSeason20242025!$D$3:$D$1315, $A18)+SUMIFS(DataRegularSeason20242025!$AB$3:$AB$1315,DataRegularSeason20242025!$B$3:$B$1315, "&lt;=" &amp; EK$1, DataRegularSeason20242025!$E$3:$E$1315, $A18)</f>
        <v>28</v>
      </c>
      <c r="EL18">
        <f>SUMIFS(DataRegularSeason20242025!$AA$3:$AA$1315,DataRegularSeason20242025!$B$3:$B$1315, "&lt;=" &amp; EL$1, DataRegularSeason20242025!$D$3:$D$1315, $A18)+SUMIFS(DataRegularSeason20242025!$AB$3:$AB$1315,DataRegularSeason20242025!$B$3:$B$1315, "&lt;=" &amp; EL$1, DataRegularSeason20242025!$E$3:$E$1315, $A18)</f>
        <v>28</v>
      </c>
      <c r="EM18">
        <f>SUMIFS(DataRegularSeason20242025!$AA$3:$AA$1315,DataRegularSeason20242025!$B$3:$B$1315, "&lt;=" &amp; EM$1, DataRegularSeason20242025!$D$3:$D$1315, $A18)+SUMIFS(DataRegularSeason20242025!$AB$3:$AB$1315,DataRegularSeason20242025!$B$3:$B$1315, "&lt;=" &amp; EM$1, DataRegularSeason20242025!$E$3:$E$1315, $A18)</f>
        <v>28</v>
      </c>
      <c r="EN18">
        <f>SUMIFS(DataRegularSeason20242025!$AA$3:$AA$1315,DataRegularSeason20242025!$B$3:$B$1315, "&lt;=" &amp; EN$1, DataRegularSeason20242025!$D$3:$D$1315, $A18)+SUMIFS(DataRegularSeason20242025!$AB$3:$AB$1315,DataRegularSeason20242025!$B$3:$B$1315, "&lt;=" &amp; EN$1, DataRegularSeason20242025!$E$3:$E$1315, $A18)</f>
        <v>28</v>
      </c>
      <c r="EO18">
        <f>SUMIFS(DataRegularSeason20242025!$AA$3:$AA$1315,DataRegularSeason20242025!$B$3:$B$1315, "&lt;=" &amp; EO$1, DataRegularSeason20242025!$D$3:$D$1315, $A18)+SUMIFS(DataRegularSeason20242025!$AB$3:$AB$1315,DataRegularSeason20242025!$B$3:$B$1315, "&lt;=" &amp; EO$1, DataRegularSeason20242025!$E$3:$E$1315, $A18)</f>
        <v>28</v>
      </c>
      <c r="EP18">
        <f>SUMIFS(DataRegularSeason20242025!$AA$3:$AA$1315,DataRegularSeason20242025!$B$3:$B$1315, "&lt;=" &amp; EP$1, DataRegularSeason20242025!$D$3:$D$1315, $A18)+SUMIFS(DataRegularSeason20242025!$AB$3:$AB$1315,DataRegularSeason20242025!$B$3:$B$1315, "&lt;=" &amp; EP$1, DataRegularSeason20242025!$E$3:$E$1315, $A18)</f>
        <v>28</v>
      </c>
      <c r="EQ18">
        <f>SUMIFS(DataRegularSeason20242025!$AA$3:$AA$1315,DataRegularSeason20242025!$B$3:$B$1315, "&lt;=" &amp; EQ$1, DataRegularSeason20242025!$D$3:$D$1315, $A18)+SUMIFS(DataRegularSeason20242025!$AB$3:$AB$1315,DataRegularSeason20242025!$B$3:$B$1315, "&lt;=" &amp; EQ$1, DataRegularSeason20242025!$E$3:$E$1315, $A18)</f>
        <v>28</v>
      </c>
      <c r="ER18">
        <f>SUMIFS(DataRegularSeason20242025!$AA$3:$AA$1315,DataRegularSeason20242025!$B$3:$B$1315, "&lt;=" &amp; ER$1, DataRegularSeason20242025!$D$3:$D$1315, $A18)+SUMIFS(DataRegularSeason20242025!$AB$3:$AB$1315,DataRegularSeason20242025!$B$3:$B$1315, "&lt;=" &amp; ER$1, DataRegularSeason20242025!$E$3:$E$1315, $A18)</f>
        <v>28</v>
      </c>
      <c r="ES18">
        <f>SUMIFS(DataRegularSeason20242025!$AA$3:$AA$1315,DataRegularSeason20242025!$B$3:$B$1315, "&lt;=" &amp; ES$1, DataRegularSeason20242025!$D$3:$D$1315, $A18)+SUMIFS(DataRegularSeason20242025!$AB$3:$AB$1315,DataRegularSeason20242025!$B$3:$B$1315, "&lt;=" &amp; ES$1, DataRegularSeason20242025!$E$3:$E$1315, $A18)</f>
        <v>28</v>
      </c>
      <c r="ET18">
        <f>SUMIFS(DataRegularSeason20242025!$AA$3:$AA$1315,DataRegularSeason20242025!$B$3:$B$1315, "&lt;=" &amp; ET$1, DataRegularSeason20242025!$D$3:$D$1315, $A18)+SUMIFS(DataRegularSeason20242025!$AB$3:$AB$1315,DataRegularSeason20242025!$B$3:$B$1315, "&lt;=" &amp; ET$1, DataRegularSeason20242025!$E$3:$E$1315, $A18)</f>
        <v>28</v>
      </c>
      <c r="EU18">
        <f>SUMIFS(DataRegularSeason20242025!$AA$3:$AA$1315,DataRegularSeason20242025!$B$3:$B$1315, "&lt;=" &amp; EU$1, DataRegularSeason20242025!$D$3:$D$1315, $A18)+SUMIFS(DataRegularSeason20242025!$AB$3:$AB$1315,DataRegularSeason20242025!$B$3:$B$1315, "&lt;=" &amp; EU$1, DataRegularSeason20242025!$E$3:$E$1315, $A18)</f>
        <v>28</v>
      </c>
      <c r="EV18">
        <f>SUMIFS(DataRegularSeason20242025!$AA$3:$AA$1315,DataRegularSeason20242025!$B$3:$B$1315, "&lt;=" &amp; EV$1, DataRegularSeason20242025!$D$3:$D$1315, $A18)+SUMIFS(DataRegularSeason20242025!$AB$3:$AB$1315,DataRegularSeason20242025!$B$3:$B$1315, "&lt;=" &amp; EV$1, DataRegularSeason20242025!$E$3:$E$1315, $A18)</f>
        <v>28</v>
      </c>
      <c r="EW18">
        <f>SUMIFS(DataRegularSeason20242025!$AA$3:$AA$1315,DataRegularSeason20242025!$B$3:$B$1315, "&lt;=" &amp; EW$1, DataRegularSeason20242025!$D$3:$D$1315, $A18)+SUMIFS(DataRegularSeason20242025!$AB$3:$AB$1315,DataRegularSeason20242025!$B$3:$B$1315, "&lt;=" &amp; EW$1, DataRegularSeason20242025!$E$3:$E$1315, $A18)</f>
        <v>28</v>
      </c>
      <c r="EX18">
        <f>SUMIFS(DataRegularSeason20242025!$AA$3:$AA$1315,DataRegularSeason20242025!$B$3:$B$1315, "&lt;=" &amp; EX$1, DataRegularSeason20242025!$D$3:$D$1315, $A18)+SUMIFS(DataRegularSeason20242025!$AB$3:$AB$1315,DataRegularSeason20242025!$B$3:$B$1315, "&lt;=" &amp; EX$1, DataRegularSeason20242025!$E$3:$E$1315, $A18)</f>
        <v>28</v>
      </c>
      <c r="EY18">
        <f>SUMIFS(DataRegularSeason20242025!$AA$3:$AA$1315,DataRegularSeason20242025!$B$3:$B$1315, "&lt;=" &amp; EY$1, DataRegularSeason20242025!$D$3:$D$1315, $A18)+SUMIFS(DataRegularSeason20242025!$AB$3:$AB$1315,DataRegularSeason20242025!$B$3:$B$1315, "&lt;=" &amp; EY$1, DataRegularSeason20242025!$E$3:$E$1315, $A18)</f>
        <v>28</v>
      </c>
      <c r="EZ18">
        <f>SUMIFS(DataRegularSeason20242025!$AA$3:$AA$1315,DataRegularSeason20242025!$B$3:$B$1315, "&lt;=" &amp; EZ$1, DataRegularSeason20242025!$D$3:$D$1315, $A18)+SUMIFS(DataRegularSeason20242025!$AB$3:$AB$1315,DataRegularSeason20242025!$B$3:$B$1315, "&lt;=" &amp; EZ$1, DataRegularSeason20242025!$E$3:$E$1315, $A18)</f>
        <v>28</v>
      </c>
      <c r="FA18">
        <f>SUMIFS(DataRegularSeason20242025!$AA$3:$AA$1315,DataRegularSeason20242025!$B$3:$B$1315, "&lt;=" &amp; FA$1, DataRegularSeason20242025!$D$3:$D$1315, $A18)+SUMIFS(DataRegularSeason20242025!$AB$3:$AB$1315,DataRegularSeason20242025!$B$3:$B$1315, "&lt;=" &amp; FA$1, DataRegularSeason20242025!$E$3:$E$1315, $A18)</f>
        <v>28</v>
      </c>
      <c r="FB18">
        <f>SUMIFS(DataRegularSeason20242025!$AA$3:$AA$1315,DataRegularSeason20242025!$B$3:$B$1315, "&lt;=" &amp; FB$1, DataRegularSeason20242025!$D$3:$D$1315, $A18)+SUMIFS(DataRegularSeason20242025!$AB$3:$AB$1315,DataRegularSeason20242025!$B$3:$B$1315, "&lt;=" &amp; FB$1, DataRegularSeason20242025!$E$3:$E$1315, $A18)</f>
        <v>28</v>
      </c>
      <c r="FC18">
        <f>SUMIFS(DataRegularSeason20242025!$AA$3:$AA$1315,DataRegularSeason20242025!$B$3:$B$1315, "&lt;=" &amp; FC$1, DataRegularSeason20242025!$D$3:$D$1315, $A18)+SUMIFS(DataRegularSeason20242025!$AB$3:$AB$1315,DataRegularSeason20242025!$B$3:$B$1315, "&lt;=" &amp; FC$1, DataRegularSeason20242025!$E$3:$E$1315, $A18)</f>
        <v>28</v>
      </c>
      <c r="FD18">
        <f>SUMIFS(DataRegularSeason20242025!$AA$3:$AA$1315,DataRegularSeason20242025!$B$3:$B$1315, "&lt;=" &amp; FD$1, DataRegularSeason20242025!$D$3:$D$1315, $A18)+SUMIFS(DataRegularSeason20242025!$AB$3:$AB$1315,DataRegularSeason20242025!$B$3:$B$1315, "&lt;=" &amp; FD$1, DataRegularSeason20242025!$E$3:$E$1315, $A18)</f>
        <v>28</v>
      </c>
      <c r="FE18">
        <f>SUMIFS(DataRegularSeason20242025!$AA$3:$AA$1315,DataRegularSeason20242025!$B$3:$B$1315, "&lt;=" &amp; FE$1, DataRegularSeason20242025!$D$3:$D$1315, $A18)+SUMIFS(DataRegularSeason20242025!$AB$3:$AB$1315,DataRegularSeason20242025!$B$3:$B$1315, "&lt;=" &amp; FE$1, DataRegularSeason20242025!$E$3:$E$1315, $A18)</f>
        <v>28</v>
      </c>
      <c r="FF18">
        <f>SUMIFS(DataRegularSeason20242025!$AA$3:$AA$1315,DataRegularSeason20242025!$B$3:$B$1315, "&lt;=" &amp; FF$1, DataRegularSeason20242025!$D$3:$D$1315, $A18)+SUMIFS(DataRegularSeason20242025!$AB$3:$AB$1315,DataRegularSeason20242025!$B$3:$B$1315, "&lt;=" &amp; FF$1, DataRegularSeason20242025!$E$3:$E$1315, $A18)</f>
        <v>28</v>
      </c>
      <c r="FG18">
        <f>SUMIFS(DataRegularSeason20242025!$AA$3:$AA$1315,DataRegularSeason20242025!$B$3:$B$1315, "&lt;=" &amp; FG$1, DataRegularSeason20242025!$D$3:$D$1315, $A18)+SUMIFS(DataRegularSeason20242025!$AB$3:$AB$1315,DataRegularSeason20242025!$B$3:$B$1315, "&lt;=" &amp; FG$1, DataRegularSeason20242025!$E$3:$E$1315, $A18)</f>
        <v>28</v>
      </c>
      <c r="FH18">
        <f>SUMIFS(DataRegularSeason20242025!$AA$3:$AA$1315,DataRegularSeason20242025!$B$3:$B$1315, "&lt;=" &amp; FH$1, DataRegularSeason20242025!$D$3:$D$1315, $A18)+SUMIFS(DataRegularSeason20242025!$AB$3:$AB$1315,DataRegularSeason20242025!$B$3:$B$1315, "&lt;=" &amp; FH$1, DataRegularSeason20242025!$E$3:$E$1315, $A18)</f>
        <v>28</v>
      </c>
      <c r="FI18">
        <f>SUMIFS(DataRegularSeason20242025!$AA$3:$AA$1315,DataRegularSeason20242025!$B$3:$B$1315, "&lt;=" &amp; FI$1, DataRegularSeason20242025!$D$3:$D$1315, $A18)+SUMIFS(DataRegularSeason20242025!$AB$3:$AB$1315,DataRegularSeason20242025!$B$3:$B$1315, "&lt;=" &amp; FI$1, DataRegularSeason20242025!$E$3:$E$1315, $A18)</f>
        <v>28</v>
      </c>
      <c r="FJ18">
        <f>SUMIFS(DataRegularSeason20242025!$AA$3:$AA$1315,DataRegularSeason20242025!$B$3:$B$1315, "&lt;=" &amp; FJ$1, DataRegularSeason20242025!$D$3:$D$1315, $A18)+SUMIFS(DataRegularSeason20242025!$AB$3:$AB$1315,DataRegularSeason20242025!$B$3:$B$1315, "&lt;=" &amp; FJ$1, DataRegularSeason20242025!$E$3:$E$1315, $A18)</f>
        <v>28</v>
      </c>
      <c r="FK18">
        <f>SUMIFS(DataRegularSeason20242025!$AA$3:$AA$1315,DataRegularSeason20242025!$B$3:$B$1315, "&lt;=" &amp; FK$1, DataRegularSeason20242025!$D$3:$D$1315, $A18)+SUMIFS(DataRegularSeason20242025!$AB$3:$AB$1315,DataRegularSeason20242025!$B$3:$B$1315, "&lt;=" &amp; FK$1, DataRegularSeason20242025!$E$3:$E$1315, $A18)</f>
        <v>28</v>
      </c>
      <c r="FL18">
        <f>SUMIFS(DataRegularSeason20242025!$AA$3:$AA$1315,DataRegularSeason20242025!$B$3:$B$1315, "&lt;=" &amp; FL$1, DataRegularSeason20242025!$D$3:$D$1315, $A18)+SUMIFS(DataRegularSeason20242025!$AB$3:$AB$1315,DataRegularSeason20242025!$B$3:$B$1315, "&lt;=" &amp; FL$1, DataRegularSeason20242025!$E$3:$E$1315, $A18)</f>
        <v>28</v>
      </c>
      <c r="FM18">
        <f>SUMIFS(DataRegularSeason20242025!$AA$3:$AA$1315,DataRegularSeason20242025!$B$3:$B$1315, "&lt;=" &amp; FM$1, DataRegularSeason20242025!$D$3:$D$1315, $A18)+SUMIFS(DataRegularSeason20242025!$AB$3:$AB$1315,DataRegularSeason20242025!$B$3:$B$1315, "&lt;=" &amp; FM$1, DataRegularSeason20242025!$E$3:$E$1315, $A18)</f>
        <v>28</v>
      </c>
      <c r="FN18">
        <f>SUMIFS(DataRegularSeason20242025!$AA$3:$AA$1315,DataRegularSeason20242025!$B$3:$B$1315, "&lt;=" &amp; FN$1, DataRegularSeason20242025!$D$3:$D$1315, $A18)+SUMIFS(DataRegularSeason20242025!$AB$3:$AB$1315,DataRegularSeason20242025!$B$3:$B$1315, "&lt;=" &amp; FN$1, DataRegularSeason20242025!$E$3:$E$1315, $A18)</f>
        <v>28</v>
      </c>
      <c r="FO18">
        <f>SUMIFS(DataRegularSeason20242025!$AA$3:$AA$1315,DataRegularSeason20242025!$B$3:$B$1315, "&lt;=" &amp; FO$1, DataRegularSeason20242025!$D$3:$D$1315, $A18)+SUMIFS(DataRegularSeason20242025!$AB$3:$AB$1315,DataRegularSeason20242025!$B$3:$B$1315, "&lt;=" &amp; FO$1, DataRegularSeason20242025!$E$3:$E$1315, $A18)</f>
        <v>28</v>
      </c>
      <c r="FP18">
        <f>SUMIFS(DataRegularSeason20242025!$AA$3:$AA$1315,DataRegularSeason20242025!$B$3:$B$1315, "&lt;=" &amp; FP$1, DataRegularSeason20242025!$D$3:$D$1315, $A18)+SUMIFS(DataRegularSeason20242025!$AB$3:$AB$1315,DataRegularSeason20242025!$B$3:$B$1315, "&lt;=" &amp; FP$1, DataRegularSeason20242025!$E$3:$E$1315, $A18)</f>
        <v>28</v>
      </c>
      <c r="FQ18">
        <f>SUMIFS(DataRegularSeason20242025!$AA$3:$AA$1315,DataRegularSeason20242025!$B$3:$B$1315, "&lt;=" &amp; FQ$1, DataRegularSeason20242025!$D$3:$D$1315, $A18)+SUMIFS(DataRegularSeason20242025!$AB$3:$AB$1315,DataRegularSeason20242025!$B$3:$B$1315, "&lt;=" &amp; FQ$1, DataRegularSeason20242025!$E$3:$E$1315, $A18)</f>
        <v>28</v>
      </c>
      <c r="FR18">
        <f>SUMIFS(DataRegularSeason20242025!$AA$3:$AA$1315,DataRegularSeason20242025!$B$3:$B$1315, "&lt;=" &amp; FR$1, DataRegularSeason20242025!$D$3:$D$1315, $A18)+SUMIFS(DataRegularSeason20242025!$AB$3:$AB$1315,DataRegularSeason20242025!$B$3:$B$1315, "&lt;=" &amp; FR$1, DataRegularSeason20242025!$E$3:$E$1315, $A18)</f>
        <v>28</v>
      </c>
      <c r="FS18">
        <f>SUMIFS(DataRegularSeason20242025!$AA$3:$AA$1315,DataRegularSeason20242025!$B$3:$B$1315, "&lt;=" &amp; FS$1, DataRegularSeason20242025!$D$3:$D$1315, $A18)+SUMIFS(DataRegularSeason20242025!$AB$3:$AB$1315,DataRegularSeason20242025!$B$3:$B$1315, "&lt;=" &amp; FS$1, DataRegularSeason20242025!$E$3:$E$1315, $A18)</f>
        <v>28</v>
      </c>
      <c r="FT18">
        <f>SUMIFS(DataRegularSeason20242025!$AA$3:$AA$1315,DataRegularSeason20242025!$B$3:$B$1315, "&lt;=" &amp; FT$1, DataRegularSeason20242025!$D$3:$D$1315, $A18)+SUMIFS(DataRegularSeason20242025!$AB$3:$AB$1315,DataRegularSeason20242025!$B$3:$B$1315, "&lt;=" &amp; FT$1, DataRegularSeason20242025!$E$3:$E$1315, $A18)</f>
        <v>28</v>
      </c>
      <c r="FU18">
        <f>SUMIFS(DataRegularSeason20242025!$AA$3:$AA$1315,DataRegularSeason20242025!$B$3:$B$1315, "&lt;=" &amp; FU$1, DataRegularSeason20242025!$D$3:$D$1315, $A18)+SUMIFS(DataRegularSeason20242025!$AB$3:$AB$1315,DataRegularSeason20242025!$B$3:$B$1315, "&lt;=" &amp; FU$1, DataRegularSeason20242025!$E$3:$E$1315, $A18)</f>
        <v>28</v>
      </c>
      <c r="FV18">
        <f>SUMIFS(DataRegularSeason20242025!$AA$3:$AA$1315,DataRegularSeason20242025!$B$3:$B$1315, "&lt;=" &amp; FV$1, DataRegularSeason20242025!$D$3:$D$1315, $A18)+SUMIFS(DataRegularSeason20242025!$AB$3:$AB$1315,DataRegularSeason20242025!$B$3:$B$1315, "&lt;=" &amp; FV$1, DataRegularSeason20242025!$E$3:$E$1315, $A18)</f>
        <v>28</v>
      </c>
      <c r="FW18">
        <f>SUMIFS(DataRegularSeason20242025!$AA$3:$AA$1315,DataRegularSeason20242025!$B$3:$B$1315, "&lt;=" &amp; FW$1, DataRegularSeason20242025!$D$3:$D$1315, $A18)+SUMIFS(DataRegularSeason20242025!$AB$3:$AB$1315,DataRegularSeason20242025!$B$3:$B$1315, "&lt;=" &amp; FW$1, DataRegularSeason20242025!$E$3:$E$1315, $A18)</f>
        <v>28</v>
      </c>
      <c r="FX18">
        <f>SUMIFS(DataRegularSeason20242025!$AA$3:$AA$1315,DataRegularSeason20242025!$B$3:$B$1315, "&lt;=" &amp; FX$1, DataRegularSeason20242025!$D$3:$D$1315, $A18)+SUMIFS(DataRegularSeason20242025!$AB$3:$AB$1315,DataRegularSeason20242025!$B$3:$B$1315, "&lt;=" &amp; FX$1, DataRegularSeason20242025!$E$3:$E$1315, $A18)</f>
        <v>28</v>
      </c>
      <c r="FY18">
        <f>SUMIFS(DataRegularSeason20242025!$AA$3:$AA$1315,DataRegularSeason20242025!$B$3:$B$1315, "&lt;=" &amp; FY$1, DataRegularSeason20242025!$D$3:$D$1315, $A18)+SUMIFS(DataRegularSeason20242025!$AB$3:$AB$1315,DataRegularSeason20242025!$B$3:$B$1315, "&lt;=" &amp; FY$1, DataRegularSeason20242025!$E$3:$E$1315, $A18)</f>
        <v>28</v>
      </c>
      <c r="FZ18">
        <f>SUMIFS(DataRegularSeason20242025!$AA$3:$AA$1315,DataRegularSeason20242025!$B$3:$B$1315, "&lt;=" &amp; FZ$1, DataRegularSeason20242025!$D$3:$D$1315, $A18)+SUMIFS(DataRegularSeason20242025!$AB$3:$AB$1315,DataRegularSeason20242025!$B$3:$B$1315, "&lt;=" &amp; FZ$1, DataRegularSeason20242025!$E$3:$E$1315, $A18)</f>
        <v>28</v>
      </c>
      <c r="GA18">
        <f>SUMIFS(DataRegularSeason20242025!$AA$3:$AA$1315,DataRegularSeason20242025!$B$3:$B$1315, "&lt;=" &amp; GA$1, DataRegularSeason20242025!$D$3:$D$1315, $A18)+SUMIFS(DataRegularSeason20242025!$AB$3:$AB$1315,DataRegularSeason20242025!$B$3:$B$1315, "&lt;=" &amp; GA$1, DataRegularSeason20242025!$E$3:$E$1315, $A18)</f>
        <v>28</v>
      </c>
      <c r="GB18">
        <f>SUMIFS(DataRegularSeason20242025!$AA$3:$AA$1315,DataRegularSeason20242025!$B$3:$B$1315, "&lt;=" &amp; GB$1, DataRegularSeason20242025!$D$3:$D$1315, $A18)+SUMIFS(DataRegularSeason20242025!$AB$3:$AB$1315,DataRegularSeason20242025!$B$3:$B$1315, "&lt;=" &amp; GB$1, DataRegularSeason20242025!$E$3:$E$1315, $A18)</f>
        <v>28</v>
      </c>
      <c r="GC18">
        <f>SUMIFS(DataRegularSeason20242025!$AA$3:$AA$1315,DataRegularSeason20242025!$B$3:$B$1315, "&lt;=" &amp; GC$1, DataRegularSeason20242025!$D$3:$D$1315, $A18)+SUMIFS(DataRegularSeason20242025!$AB$3:$AB$1315,DataRegularSeason20242025!$B$3:$B$1315, "&lt;=" &amp; GC$1, DataRegularSeason20242025!$E$3:$E$1315, $A18)</f>
        <v>28</v>
      </c>
      <c r="GD18">
        <f>SUMIFS(DataRegularSeason20242025!$AA$3:$AA$1315,DataRegularSeason20242025!$B$3:$B$1315, "&lt;=" &amp; GD$1, DataRegularSeason20242025!$D$3:$D$1315, $A18)+SUMIFS(DataRegularSeason20242025!$AB$3:$AB$1315,DataRegularSeason20242025!$B$3:$B$1315, "&lt;=" &amp; GD$1, DataRegularSeason20242025!$E$3:$E$1315, $A18)</f>
        <v>28</v>
      </c>
      <c r="GE18">
        <f>SUMIFS(DataRegularSeason20242025!$AA$3:$AA$1315,DataRegularSeason20242025!$B$3:$B$1315, "&lt;=" &amp; GE$1, DataRegularSeason20242025!$D$3:$D$1315, $A18)+SUMIFS(DataRegularSeason20242025!$AB$3:$AB$1315,DataRegularSeason20242025!$B$3:$B$1315, "&lt;=" &amp; GE$1, DataRegularSeason20242025!$E$3:$E$1315, $A18)</f>
        <v>28</v>
      </c>
      <c r="GF18">
        <f>SUMIFS(DataRegularSeason20242025!$AA$3:$AA$1315,DataRegularSeason20242025!$B$3:$B$1315, "&lt;=" &amp; GF$1, DataRegularSeason20242025!$D$3:$D$1315, $A18)+SUMIFS(DataRegularSeason20242025!$AB$3:$AB$1315,DataRegularSeason20242025!$B$3:$B$1315, "&lt;=" &amp; GF$1, DataRegularSeason20242025!$E$3:$E$1315, $A18)</f>
        <v>28</v>
      </c>
      <c r="GG18">
        <f>SUMIFS(DataRegularSeason20242025!$AA$3:$AA$1315,DataRegularSeason20242025!$B$3:$B$1315, "&lt;=" &amp; GG$1, DataRegularSeason20242025!$D$3:$D$1315, $A18)+SUMIFS(DataRegularSeason20242025!$AB$3:$AB$1315,DataRegularSeason20242025!$B$3:$B$1315, "&lt;=" &amp; GG$1, DataRegularSeason20242025!$E$3:$E$1315, $A18)</f>
        <v>28</v>
      </c>
      <c r="GH18">
        <f>SUMIFS(DataRegularSeason20242025!$AA$3:$AA$1315,DataRegularSeason20242025!$B$3:$B$1315, "&lt;=" &amp; GH$1, DataRegularSeason20242025!$D$3:$D$1315, $A18)+SUMIFS(DataRegularSeason20242025!$AB$3:$AB$1315,DataRegularSeason20242025!$B$3:$B$1315, "&lt;=" &amp; GH$1, DataRegularSeason20242025!$E$3:$E$1315, $A18)</f>
        <v>28</v>
      </c>
      <c r="GI18">
        <f>SUMIFS(DataRegularSeason20242025!$AA$3:$AA$1315,DataRegularSeason20242025!$B$3:$B$1315, "&lt;=" &amp; GI$1, DataRegularSeason20242025!$D$3:$D$1315, $A18)+SUMIFS(DataRegularSeason20242025!$AB$3:$AB$1315,DataRegularSeason20242025!$B$3:$B$1315, "&lt;=" &amp; GI$1, DataRegularSeason20242025!$E$3:$E$1315, $A18)</f>
        <v>28</v>
      </c>
      <c r="GJ18">
        <f>SUMIFS(DataRegularSeason20242025!$AA$3:$AA$1315,DataRegularSeason20242025!$B$3:$B$1315, "&lt;=" &amp; GJ$1, DataRegularSeason20242025!$D$3:$D$1315, $A18)+SUMIFS(DataRegularSeason20242025!$AB$3:$AB$1315,DataRegularSeason20242025!$B$3:$B$1315, "&lt;=" &amp; GJ$1, DataRegularSeason20242025!$E$3:$E$1315, $A18)</f>
        <v>28</v>
      </c>
      <c r="GK18">
        <f>SUMIFS(DataRegularSeason20242025!$AA$3:$AA$1315,DataRegularSeason20242025!$B$3:$B$1315, "&lt;=" &amp; GK$1, DataRegularSeason20242025!$D$3:$D$1315, $A18)+SUMIFS(DataRegularSeason20242025!$AB$3:$AB$1315,DataRegularSeason20242025!$B$3:$B$1315, "&lt;=" &amp; GK$1, DataRegularSeason20242025!$E$3:$E$1315, $A18)</f>
        <v>28</v>
      </c>
      <c r="GL18">
        <f>SUMIFS(DataRegularSeason20242025!$AA$3:$AA$1315,DataRegularSeason20242025!$B$3:$B$1315, "&lt;=" &amp; GL$1, DataRegularSeason20242025!$D$3:$D$1315, $A18)+SUMIFS(DataRegularSeason20242025!$AB$3:$AB$1315,DataRegularSeason20242025!$B$3:$B$1315, "&lt;=" &amp; GL$1, DataRegularSeason20242025!$E$3:$E$1315, $A18)</f>
        <v>28</v>
      </c>
      <c r="GM18">
        <f>SUMIFS(DataRegularSeason20242025!$AA$3:$AA$1315,DataRegularSeason20242025!$B$3:$B$1315, "&lt;=" &amp; GM$1, DataRegularSeason20242025!$D$3:$D$1315, $A18)+SUMIFS(DataRegularSeason20242025!$AB$3:$AB$1315,DataRegularSeason20242025!$B$3:$B$1315, "&lt;=" &amp; GM$1, DataRegularSeason20242025!$E$3:$E$1315, $A18)</f>
        <v>28</v>
      </c>
      <c r="GN18">
        <f>SUMIFS(DataRegularSeason20242025!$AA$3:$AA$1315,DataRegularSeason20242025!$B$3:$B$1315, "&lt;=" &amp; GN$1, DataRegularSeason20242025!$D$3:$D$1315, $A18)+SUMIFS(DataRegularSeason20242025!$AB$3:$AB$1315,DataRegularSeason20242025!$B$3:$B$1315, "&lt;=" &amp; GN$1, DataRegularSeason20242025!$E$3:$E$1315, $A18)</f>
        <v>28</v>
      </c>
      <c r="GO18">
        <f>SUMIFS(DataRegularSeason20242025!$AA$3:$AA$1315,DataRegularSeason20242025!$B$3:$B$1315, "&lt;=" &amp; GO$1, DataRegularSeason20242025!$D$3:$D$1315, $A18)+SUMIFS(DataRegularSeason20242025!$AB$3:$AB$1315,DataRegularSeason20242025!$B$3:$B$1315, "&lt;=" &amp; GO$1, DataRegularSeason20242025!$E$3:$E$1315, $A18)</f>
        <v>28</v>
      </c>
      <c r="GP18">
        <f>SUMIFS(DataRegularSeason20242025!$AA$3:$AA$1315,DataRegularSeason20242025!$B$3:$B$1315, "&lt;=" &amp; GP$1, DataRegularSeason20242025!$D$3:$D$1315, $A18)+SUMIFS(DataRegularSeason20242025!$AB$3:$AB$1315,DataRegularSeason20242025!$B$3:$B$1315, "&lt;=" &amp; GP$1, DataRegularSeason20242025!$E$3:$E$1315, $A18)</f>
        <v>28</v>
      </c>
      <c r="GQ18">
        <f>SUMIFS(DataRegularSeason20242025!$AA$3:$AA$1315,DataRegularSeason20242025!$B$3:$B$1315, "&lt;=" &amp; GQ$1, DataRegularSeason20242025!$D$3:$D$1315, $A18)+SUMIFS(DataRegularSeason20242025!$AB$3:$AB$1315,DataRegularSeason20242025!$B$3:$B$1315, "&lt;=" &amp; GQ$1, DataRegularSeason20242025!$E$3:$E$1315, $A18)</f>
        <v>28</v>
      </c>
      <c r="GR18">
        <f>SUMIFS(DataRegularSeason20242025!$AA$3:$AA$1315,DataRegularSeason20242025!$B$3:$B$1315, "&lt;=" &amp; GR$1, DataRegularSeason20242025!$D$3:$D$1315, $A18)+SUMIFS(DataRegularSeason20242025!$AB$3:$AB$1315,DataRegularSeason20242025!$B$3:$B$1315, "&lt;=" &amp; GR$1, DataRegularSeason20242025!$E$3:$E$1315, $A18)</f>
        <v>28</v>
      </c>
      <c r="GS18">
        <f>SUMIFS(DataRegularSeason20242025!$AA$3:$AA$1315,DataRegularSeason20242025!$B$3:$B$1315, "&lt;=" &amp; GS$1, DataRegularSeason20242025!$D$3:$D$1315, $A18)+SUMIFS(DataRegularSeason20242025!$AB$3:$AB$1315,DataRegularSeason20242025!$B$3:$B$1315, "&lt;=" &amp; GS$1, DataRegularSeason20242025!$E$3:$E$1315, $A18)</f>
        <v>28</v>
      </c>
      <c r="GT18">
        <f>SUMIFS(DataRegularSeason20242025!$AA$3:$AA$1315,DataRegularSeason20242025!$B$3:$B$1315, "&lt;=" &amp; GT$1, DataRegularSeason20242025!$D$3:$D$1315, $A18)+SUMIFS(DataRegularSeason20242025!$AB$3:$AB$1315,DataRegularSeason20242025!$B$3:$B$1315, "&lt;=" &amp; GT$1, DataRegularSeason20242025!$E$3:$E$1315, $A18)</f>
        <v>28</v>
      </c>
      <c r="GU18">
        <f>SUMIFS(DataRegularSeason20242025!$AA$3:$AA$1315,DataRegularSeason20242025!$B$3:$B$1315, "&lt;=" &amp; GU$1, DataRegularSeason20242025!$D$3:$D$1315, $A18)+SUMIFS(DataRegularSeason20242025!$AB$3:$AB$1315,DataRegularSeason20242025!$B$3:$B$1315, "&lt;=" &amp; GU$1, DataRegularSeason20242025!$E$3:$E$1315, $A18)</f>
        <v>28</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23</v>
      </c>
      <c r="AU19">
        <f>SUMIFS(DataRegularSeason20242025!$AA$3:$AA$1315,DataRegularSeason20242025!$B$3:$B$1315, "&lt;=" &amp; AU$1, DataRegularSeason20242025!$D$3:$D$1315, $A19)+SUMIFS(DataRegularSeason20242025!$AB$3:$AB$1315,DataRegularSeason20242025!$B$3:$B$1315, "&lt;=" &amp; AU$1, DataRegularSeason20242025!$E$3:$E$1315, $A19)</f>
        <v>23</v>
      </c>
      <c r="AV19">
        <f>SUMIFS(DataRegularSeason20242025!$AA$3:$AA$1315,DataRegularSeason20242025!$B$3:$B$1315, "&lt;=" &amp; AV$1, DataRegularSeason20242025!$D$3:$D$1315, $A19)+SUMIFS(DataRegularSeason20242025!$AB$3:$AB$1315,DataRegularSeason20242025!$B$3:$B$1315, "&lt;=" &amp; AV$1, DataRegularSeason20242025!$E$3:$E$1315, $A19)</f>
        <v>23</v>
      </c>
      <c r="AW19">
        <f>SUMIFS(DataRegularSeason20242025!$AA$3:$AA$1315,DataRegularSeason20242025!$B$3:$B$1315, "&lt;=" &amp; AW$1, DataRegularSeason20242025!$D$3:$D$1315, $A19)+SUMIFS(DataRegularSeason20242025!$AB$3:$AB$1315,DataRegularSeason20242025!$B$3:$B$1315, "&lt;=" &amp; AW$1, DataRegularSeason20242025!$E$3:$E$1315, $A19)</f>
        <v>23</v>
      </c>
      <c r="AX19">
        <f>SUMIFS(DataRegularSeason20242025!$AA$3:$AA$1315,DataRegularSeason20242025!$B$3:$B$1315, "&lt;=" &amp; AX$1, DataRegularSeason20242025!$D$3:$D$1315, $A19)+SUMIFS(DataRegularSeason20242025!$AB$3:$AB$1315,DataRegularSeason20242025!$B$3:$B$1315, "&lt;=" &amp; AX$1, DataRegularSeason20242025!$E$3:$E$1315, $A19)</f>
        <v>23</v>
      </c>
      <c r="AY19">
        <f>SUMIFS(DataRegularSeason20242025!$AA$3:$AA$1315,DataRegularSeason20242025!$B$3:$B$1315, "&lt;=" &amp; AY$1, DataRegularSeason20242025!$D$3:$D$1315, $A19)+SUMIFS(DataRegularSeason20242025!$AB$3:$AB$1315,DataRegularSeason20242025!$B$3:$B$1315, "&lt;=" &amp; AY$1, DataRegularSeason20242025!$E$3:$E$1315, $A19)</f>
        <v>23</v>
      </c>
      <c r="AZ19">
        <f>SUMIFS(DataRegularSeason20242025!$AA$3:$AA$1315,DataRegularSeason20242025!$B$3:$B$1315, "&lt;=" &amp; AZ$1, DataRegularSeason20242025!$D$3:$D$1315, $A19)+SUMIFS(DataRegularSeason20242025!$AB$3:$AB$1315,DataRegularSeason20242025!$B$3:$B$1315, "&lt;=" &amp; AZ$1, DataRegularSeason20242025!$E$3:$E$1315, $A19)</f>
        <v>23</v>
      </c>
      <c r="BA19">
        <f>SUMIFS(DataRegularSeason20242025!$AA$3:$AA$1315,DataRegularSeason20242025!$B$3:$B$1315, "&lt;=" &amp; BA$1, DataRegularSeason20242025!$D$3:$D$1315, $A19)+SUMIFS(DataRegularSeason20242025!$AB$3:$AB$1315,DataRegularSeason20242025!$B$3:$B$1315, "&lt;=" &amp; BA$1, DataRegularSeason20242025!$E$3:$E$1315, $A19)</f>
        <v>23</v>
      </c>
      <c r="BB19">
        <f>SUMIFS(DataRegularSeason20242025!$AA$3:$AA$1315,DataRegularSeason20242025!$B$3:$B$1315, "&lt;=" &amp; BB$1, DataRegularSeason20242025!$D$3:$D$1315, $A19)+SUMIFS(DataRegularSeason20242025!$AB$3:$AB$1315,DataRegularSeason20242025!$B$3:$B$1315, "&lt;=" &amp; BB$1, DataRegularSeason20242025!$E$3:$E$1315, $A19)</f>
        <v>23</v>
      </c>
      <c r="BC19">
        <f>SUMIFS(DataRegularSeason20242025!$AA$3:$AA$1315,DataRegularSeason20242025!$B$3:$B$1315, "&lt;=" &amp; BC$1, DataRegularSeason20242025!$D$3:$D$1315, $A19)+SUMIFS(DataRegularSeason20242025!$AB$3:$AB$1315,DataRegularSeason20242025!$B$3:$B$1315, "&lt;=" &amp; BC$1, DataRegularSeason20242025!$E$3:$E$1315, $A19)</f>
        <v>23</v>
      </c>
      <c r="BD19">
        <f>SUMIFS(DataRegularSeason20242025!$AA$3:$AA$1315,DataRegularSeason20242025!$B$3:$B$1315, "&lt;=" &amp; BD$1, DataRegularSeason20242025!$D$3:$D$1315, $A19)+SUMIFS(DataRegularSeason20242025!$AB$3:$AB$1315,DataRegularSeason20242025!$B$3:$B$1315, "&lt;=" &amp; BD$1, DataRegularSeason20242025!$E$3:$E$1315, $A19)</f>
        <v>23</v>
      </c>
      <c r="BE19">
        <f>SUMIFS(DataRegularSeason20242025!$AA$3:$AA$1315,DataRegularSeason20242025!$B$3:$B$1315, "&lt;=" &amp; BE$1, DataRegularSeason20242025!$D$3:$D$1315, $A19)+SUMIFS(DataRegularSeason20242025!$AB$3:$AB$1315,DataRegularSeason20242025!$B$3:$B$1315, "&lt;=" &amp; BE$1, DataRegularSeason20242025!$E$3:$E$1315, $A19)</f>
        <v>23</v>
      </c>
      <c r="BF19">
        <f>SUMIFS(DataRegularSeason20242025!$AA$3:$AA$1315,DataRegularSeason20242025!$B$3:$B$1315, "&lt;=" &amp; BF$1, DataRegularSeason20242025!$D$3:$D$1315, $A19)+SUMIFS(DataRegularSeason20242025!$AB$3:$AB$1315,DataRegularSeason20242025!$B$3:$B$1315, "&lt;=" &amp; BF$1, DataRegularSeason20242025!$E$3:$E$1315, $A19)</f>
        <v>23</v>
      </c>
      <c r="BG19">
        <f>SUMIFS(DataRegularSeason20242025!$AA$3:$AA$1315,DataRegularSeason20242025!$B$3:$B$1315, "&lt;=" &amp; BG$1, DataRegularSeason20242025!$D$3:$D$1315, $A19)+SUMIFS(DataRegularSeason20242025!$AB$3:$AB$1315,DataRegularSeason20242025!$B$3:$B$1315, "&lt;=" &amp; BG$1, DataRegularSeason20242025!$E$3:$E$1315, $A19)</f>
        <v>23</v>
      </c>
      <c r="BH19">
        <f>SUMIFS(DataRegularSeason20242025!$AA$3:$AA$1315,DataRegularSeason20242025!$B$3:$B$1315, "&lt;=" &amp; BH$1, DataRegularSeason20242025!$D$3:$D$1315, $A19)+SUMIFS(DataRegularSeason20242025!$AB$3:$AB$1315,DataRegularSeason20242025!$B$3:$B$1315, "&lt;=" &amp; BH$1, DataRegularSeason20242025!$E$3:$E$1315, $A19)</f>
        <v>23</v>
      </c>
      <c r="BI19">
        <f>SUMIFS(DataRegularSeason20242025!$AA$3:$AA$1315,DataRegularSeason20242025!$B$3:$B$1315, "&lt;=" &amp; BI$1, DataRegularSeason20242025!$D$3:$D$1315, $A19)+SUMIFS(DataRegularSeason20242025!$AB$3:$AB$1315,DataRegularSeason20242025!$B$3:$B$1315, "&lt;=" &amp; BI$1, DataRegularSeason20242025!$E$3:$E$1315, $A19)</f>
        <v>23</v>
      </c>
      <c r="BJ19">
        <f>SUMIFS(DataRegularSeason20242025!$AA$3:$AA$1315,DataRegularSeason20242025!$B$3:$B$1315, "&lt;=" &amp; BJ$1, DataRegularSeason20242025!$D$3:$D$1315, $A19)+SUMIFS(DataRegularSeason20242025!$AB$3:$AB$1315,DataRegularSeason20242025!$B$3:$B$1315, "&lt;=" &amp; BJ$1, DataRegularSeason20242025!$E$3:$E$1315, $A19)</f>
        <v>23</v>
      </c>
      <c r="BK19">
        <f>SUMIFS(DataRegularSeason20242025!$AA$3:$AA$1315,DataRegularSeason20242025!$B$3:$B$1315, "&lt;=" &amp; BK$1, DataRegularSeason20242025!$D$3:$D$1315, $A19)+SUMIFS(DataRegularSeason20242025!$AB$3:$AB$1315,DataRegularSeason20242025!$B$3:$B$1315, "&lt;=" &amp; BK$1, DataRegularSeason20242025!$E$3:$E$1315, $A19)</f>
        <v>23</v>
      </c>
      <c r="BL19">
        <f>SUMIFS(DataRegularSeason20242025!$AA$3:$AA$1315,DataRegularSeason20242025!$B$3:$B$1315, "&lt;=" &amp; BL$1, DataRegularSeason20242025!$D$3:$D$1315, $A19)+SUMIFS(DataRegularSeason20242025!$AB$3:$AB$1315,DataRegularSeason20242025!$B$3:$B$1315, "&lt;=" &amp; BL$1, DataRegularSeason20242025!$E$3:$E$1315, $A19)</f>
        <v>23</v>
      </c>
      <c r="BM19">
        <f>SUMIFS(DataRegularSeason20242025!$AA$3:$AA$1315,DataRegularSeason20242025!$B$3:$B$1315, "&lt;=" &amp; BM$1, DataRegularSeason20242025!$D$3:$D$1315, $A19)+SUMIFS(DataRegularSeason20242025!$AB$3:$AB$1315,DataRegularSeason20242025!$B$3:$B$1315, "&lt;=" &amp; BM$1, DataRegularSeason20242025!$E$3:$E$1315, $A19)</f>
        <v>23</v>
      </c>
      <c r="BN19">
        <f>SUMIFS(DataRegularSeason20242025!$AA$3:$AA$1315,DataRegularSeason20242025!$B$3:$B$1315, "&lt;=" &amp; BN$1, DataRegularSeason20242025!$D$3:$D$1315, $A19)+SUMIFS(DataRegularSeason20242025!$AB$3:$AB$1315,DataRegularSeason20242025!$B$3:$B$1315, "&lt;=" &amp; BN$1, DataRegularSeason20242025!$E$3:$E$1315, $A19)</f>
        <v>23</v>
      </c>
      <c r="BO19">
        <f>SUMIFS(DataRegularSeason20242025!$AA$3:$AA$1315,DataRegularSeason20242025!$B$3:$B$1315, "&lt;=" &amp; BO$1, DataRegularSeason20242025!$D$3:$D$1315, $A19)+SUMIFS(DataRegularSeason20242025!$AB$3:$AB$1315,DataRegularSeason20242025!$B$3:$B$1315, "&lt;=" &amp; BO$1, DataRegularSeason20242025!$E$3:$E$1315, $A19)</f>
        <v>23</v>
      </c>
      <c r="BP19">
        <f>SUMIFS(DataRegularSeason20242025!$AA$3:$AA$1315,DataRegularSeason20242025!$B$3:$B$1315, "&lt;=" &amp; BP$1, DataRegularSeason20242025!$D$3:$D$1315, $A19)+SUMIFS(DataRegularSeason20242025!$AB$3:$AB$1315,DataRegularSeason20242025!$B$3:$B$1315, "&lt;=" &amp; BP$1, DataRegularSeason20242025!$E$3:$E$1315, $A19)</f>
        <v>23</v>
      </c>
      <c r="BQ19">
        <f>SUMIFS(DataRegularSeason20242025!$AA$3:$AA$1315,DataRegularSeason20242025!$B$3:$B$1315, "&lt;=" &amp; BQ$1, DataRegularSeason20242025!$D$3:$D$1315, $A19)+SUMIFS(DataRegularSeason20242025!$AB$3:$AB$1315,DataRegularSeason20242025!$B$3:$B$1315, "&lt;=" &amp; BQ$1, DataRegularSeason20242025!$E$3:$E$1315, $A19)</f>
        <v>23</v>
      </c>
      <c r="BR19">
        <f>SUMIFS(DataRegularSeason20242025!$AA$3:$AA$1315,DataRegularSeason20242025!$B$3:$B$1315, "&lt;=" &amp; BR$1, DataRegularSeason20242025!$D$3:$D$1315, $A19)+SUMIFS(DataRegularSeason20242025!$AB$3:$AB$1315,DataRegularSeason20242025!$B$3:$B$1315, "&lt;=" &amp; BR$1, DataRegularSeason20242025!$E$3:$E$1315, $A19)</f>
        <v>23</v>
      </c>
      <c r="BS19">
        <f>SUMIFS(DataRegularSeason20242025!$AA$3:$AA$1315,DataRegularSeason20242025!$B$3:$B$1315, "&lt;=" &amp; BS$1, DataRegularSeason20242025!$D$3:$D$1315, $A19)+SUMIFS(DataRegularSeason20242025!$AB$3:$AB$1315,DataRegularSeason20242025!$B$3:$B$1315, "&lt;=" &amp; BS$1, DataRegularSeason20242025!$E$3:$E$1315, $A19)</f>
        <v>23</v>
      </c>
      <c r="BT19">
        <f>SUMIFS(DataRegularSeason20242025!$AA$3:$AA$1315,DataRegularSeason20242025!$B$3:$B$1315, "&lt;=" &amp; BT$1, DataRegularSeason20242025!$D$3:$D$1315, $A19)+SUMIFS(DataRegularSeason20242025!$AB$3:$AB$1315,DataRegularSeason20242025!$B$3:$B$1315, "&lt;=" &amp; BT$1, DataRegularSeason20242025!$E$3:$E$1315, $A19)</f>
        <v>23</v>
      </c>
      <c r="BU19">
        <f>SUMIFS(DataRegularSeason20242025!$AA$3:$AA$1315,DataRegularSeason20242025!$B$3:$B$1315, "&lt;=" &amp; BU$1, DataRegularSeason20242025!$D$3:$D$1315, $A19)+SUMIFS(DataRegularSeason20242025!$AB$3:$AB$1315,DataRegularSeason20242025!$B$3:$B$1315, "&lt;=" &amp; BU$1, DataRegularSeason20242025!$E$3:$E$1315, $A19)</f>
        <v>23</v>
      </c>
      <c r="BV19">
        <f>SUMIFS(DataRegularSeason20242025!$AA$3:$AA$1315,DataRegularSeason20242025!$B$3:$B$1315, "&lt;=" &amp; BV$1, DataRegularSeason20242025!$D$3:$D$1315, $A19)+SUMIFS(DataRegularSeason20242025!$AB$3:$AB$1315,DataRegularSeason20242025!$B$3:$B$1315, "&lt;=" &amp; BV$1, DataRegularSeason20242025!$E$3:$E$1315, $A19)</f>
        <v>23</v>
      </c>
      <c r="BW19">
        <f>SUMIFS(DataRegularSeason20242025!$AA$3:$AA$1315,DataRegularSeason20242025!$B$3:$B$1315, "&lt;=" &amp; BW$1, DataRegularSeason20242025!$D$3:$D$1315, $A19)+SUMIFS(DataRegularSeason20242025!$AB$3:$AB$1315,DataRegularSeason20242025!$B$3:$B$1315, "&lt;=" &amp; BW$1, DataRegularSeason20242025!$E$3:$E$1315, $A19)</f>
        <v>23</v>
      </c>
      <c r="BX19">
        <f>SUMIFS(DataRegularSeason20242025!$AA$3:$AA$1315,DataRegularSeason20242025!$B$3:$B$1315, "&lt;=" &amp; BX$1, DataRegularSeason20242025!$D$3:$D$1315, $A19)+SUMIFS(DataRegularSeason20242025!$AB$3:$AB$1315,DataRegularSeason20242025!$B$3:$B$1315, "&lt;=" &amp; BX$1, DataRegularSeason20242025!$E$3:$E$1315, $A19)</f>
        <v>23</v>
      </c>
      <c r="BY19">
        <f>SUMIFS(DataRegularSeason20242025!$AA$3:$AA$1315,DataRegularSeason20242025!$B$3:$B$1315, "&lt;=" &amp; BY$1, DataRegularSeason20242025!$D$3:$D$1315, $A19)+SUMIFS(DataRegularSeason20242025!$AB$3:$AB$1315,DataRegularSeason20242025!$B$3:$B$1315, "&lt;=" &amp; BY$1, DataRegularSeason20242025!$E$3:$E$1315, $A19)</f>
        <v>23</v>
      </c>
      <c r="BZ19">
        <f>SUMIFS(DataRegularSeason20242025!$AA$3:$AA$1315,DataRegularSeason20242025!$B$3:$B$1315, "&lt;=" &amp; BZ$1, DataRegularSeason20242025!$D$3:$D$1315, $A19)+SUMIFS(DataRegularSeason20242025!$AB$3:$AB$1315,DataRegularSeason20242025!$B$3:$B$1315, "&lt;=" &amp; BZ$1, DataRegularSeason20242025!$E$3:$E$1315, $A19)</f>
        <v>23</v>
      </c>
      <c r="CA19">
        <f>SUMIFS(DataRegularSeason20242025!$AA$3:$AA$1315,DataRegularSeason20242025!$B$3:$B$1315, "&lt;=" &amp; CA$1, DataRegularSeason20242025!$D$3:$D$1315, $A19)+SUMIFS(DataRegularSeason20242025!$AB$3:$AB$1315,DataRegularSeason20242025!$B$3:$B$1315, "&lt;=" &amp; CA$1, DataRegularSeason20242025!$E$3:$E$1315, $A19)</f>
        <v>23</v>
      </c>
      <c r="CB19">
        <f>SUMIFS(DataRegularSeason20242025!$AA$3:$AA$1315,DataRegularSeason20242025!$B$3:$B$1315, "&lt;=" &amp; CB$1, DataRegularSeason20242025!$D$3:$D$1315, $A19)+SUMIFS(DataRegularSeason20242025!$AB$3:$AB$1315,DataRegularSeason20242025!$B$3:$B$1315, "&lt;=" &amp; CB$1, DataRegularSeason20242025!$E$3:$E$1315, $A19)</f>
        <v>23</v>
      </c>
      <c r="CC19">
        <f>SUMIFS(DataRegularSeason20242025!$AA$3:$AA$1315,DataRegularSeason20242025!$B$3:$B$1315, "&lt;=" &amp; CC$1, DataRegularSeason20242025!$D$3:$D$1315, $A19)+SUMIFS(DataRegularSeason20242025!$AB$3:$AB$1315,DataRegularSeason20242025!$B$3:$B$1315, "&lt;=" &amp; CC$1, DataRegularSeason20242025!$E$3:$E$1315, $A19)</f>
        <v>23</v>
      </c>
      <c r="CD19">
        <f>SUMIFS(DataRegularSeason20242025!$AA$3:$AA$1315,DataRegularSeason20242025!$B$3:$B$1315, "&lt;=" &amp; CD$1, DataRegularSeason20242025!$D$3:$D$1315, $A19)+SUMIFS(DataRegularSeason20242025!$AB$3:$AB$1315,DataRegularSeason20242025!$B$3:$B$1315, "&lt;=" &amp; CD$1, DataRegularSeason20242025!$E$3:$E$1315, $A19)</f>
        <v>23</v>
      </c>
      <c r="CE19">
        <f>SUMIFS(DataRegularSeason20242025!$AA$3:$AA$1315,DataRegularSeason20242025!$B$3:$B$1315, "&lt;=" &amp; CE$1, DataRegularSeason20242025!$D$3:$D$1315, $A19)+SUMIFS(DataRegularSeason20242025!$AB$3:$AB$1315,DataRegularSeason20242025!$B$3:$B$1315, "&lt;=" &amp; CE$1, DataRegularSeason20242025!$E$3:$E$1315, $A19)</f>
        <v>23</v>
      </c>
      <c r="CF19">
        <f>SUMIFS(DataRegularSeason20242025!$AA$3:$AA$1315,DataRegularSeason20242025!$B$3:$B$1315, "&lt;=" &amp; CF$1, DataRegularSeason20242025!$D$3:$D$1315, $A19)+SUMIFS(DataRegularSeason20242025!$AB$3:$AB$1315,DataRegularSeason20242025!$B$3:$B$1315, "&lt;=" &amp; CF$1, DataRegularSeason20242025!$E$3:$E$1315, $A19)</f>
        <v>23</v>
      </c>
      <c r="CG19">
        <f>SUMIFS(DataRegularSeason20242025!$AA$3:$AA$1315,DataRegularSeason20242025!$B$3:$B$1315, "&lt;=" &amp; CG$1, DataRegularSeason20242025!$D$3:$D$1315, $A19)+SUMIFS(DataRegularSeason20242025!$AB$3:$AB$1315,DataRegularSeason20242025!$B$3:$B$1315, "&lt;=" &amp; CG$1, DataRegularSeason20242025!$E$3:$E$1315, $A19)</f>
        <v>23</v>
      </c>
      <c r="CH19">
        <f>SUMIFS(DataRegularSeason20242025!$AA$3:$AA$1315,DataRegularSeason20242025!$B$3:$B$1315, "&lt;=" &amp; CH$1, DataRegularSeason20242025!$D$3:$D$1315, $A19)+SUMIFS(DataRegularSeason20242025!$AB$3:$AB$1315,DataRegularSeason20242025!$B$3:$B$1315, "&lt;=" &amp; CH$1, DataRegularSeason20242025!$E$3:$E$1315, $A19)</f>
        <v>23</v>
      </c>
      <c r="CI19">
        <f>SUMIFS(DataRegularSeason20242025!$AA$3:$AA$1315,DataRegularSeason20242025!$B$3:$B$1315, "&lt;=" &amp; CI$1, DataRegularSeason20242025!$D$3:$D$1315, $A19)+SUMIFS(DataRegularSeason20242025!$AB$3:$AB$1315,DataRegularSeason20242025!$B$3:$B$1315, "&lt;=" &amp; CI$1, DataRegularSeason20242025!$E$3:$E$1315, $A19)</f>
        <v>23</v>
      </c>
      <c r="CJ19">
        <f>SUMIFS(DataRegularSeason20242025!$AA$3:$AA$1315,DataRegularSeason20242025!$B$3:$B$1315, "&lt;=" &amp; CJ$1, DataRegularSeason20242025!$D$3:$D$1315, $A19)+SUMIFS(DataRegularSeason20242025!$AB$3:$AB$1315,DataRegularSeason20242025!$B$3:$B$1315, "&lt;=" &amp; CJ$1, DataRegularSeason20242025!$E$3:$E$1315, $A19)</f>
        <v>23</v>
      </c>
      <c r="CK19">
        <f>SUMIFS(DataRegularSeason20242025!$AA$3:$AA$1315,DataRegularSeason20242025!$B$3:$B$1315, "&lt;=" &amp; CK$1, DataRegularSeason20242025!$D$3:$D$1315, $A19)+SUMIFS(DataRegularSeason20242025!$AB$3:$AB$1315,DataRegularSeason20242025!$B$3:$B$1315, "&lt;=" &amp; CK$1, DataRegularSeason20242025!$E$3:$E$1315, $A19)</f>
        <v>23</v>
      </c>
      <c r="CL19">
        <f>SUMIFS(DataRegularSeason20242025!$AA$3:$AA$1315,DataRegularSeason20242025!$B$3:$B$1315, "&lt;=" &amp; CL$1, DataRegularSeason20242025!$D$3:$D$1315, $A19)+SUMIFS(DataRegularSeason20242025!$AB$3:$AB$1315,DataRegularSeason20242025!$B$3:$B$1315, "&lt;=" &amp; CL$1, DataRegularSeason20242025!$E$3:$E$1315, $A19)</f>
        <v>23</v>
      </c>
      <c r="CM19">
        <f>SUMIFS(DataRegularSeason20242025!$AA$3:$AA$1315,DataRegularSeason20242025!$B$3:$B$1315, "&lt;=" &amp; CM$1, DataRegularSeason20242025!$D$3:$D$1315, $A19)+SUMIFS(DataRegularSeason20242025!$AB$3:$AB$1315,DataRegularSeason20242025!$B$3:$B$1315, "&lt;=" &amp; CM$1, DataRegularSeason20242025!$E$3:$E$1315, $A19)</f>
        <v>23</v>
      </c>
      <c r="CN19">
        <f>SUMIFS(DataRegularSeason20242025!$AA$3:$AA$1315,DataRegularSeason20242025!$B$3:$B$1315, "&lt;=" &amp; CN$1, DataRegularSeason20242025!$D$3:$D$1315, $A19)+SUMIFS(DataRegularSeason20242025!$AB$3:$AB$1315,DataRegularSeason20242025!$B$3:$B$1315, "&lt;=" &amp; CN$1, DataRegularSeason20242025!$E$3:$E$1315, $A19)</f>
        <v>23</v>
      </c>
      <c r="CO19">
        <f>SUMIFS(DataRegularSeason20242025!$AA$3:$AA$1315,DataRegularSeason20242025!$B$3:$B$1315, "&lt;=" &amp; CO$1, DataRegularSeason20242025!$D$3:$D$1315, $A19)+SUMIFS(DataRegularSeason20242025!$AB$3:$AB$1315,DataRegularSeason20242025!$B$3:$B$1315, "&lt;=" &amp; CO$1, DataRegularSeason20242025!$E$3:$E$1315, $A19)</f>
        <v>23</v>
      </c>
      <c r="CP19">
        <f>SUMIFS(DataRegularSeason20242025!$AA$3:$AA$1315,DataRegularSeason20242025!$B$3:$B$1315, "&lt;=" &amp; CP$1, DataRegularSeason20242025!$D$3:$D$1315, $A19)+SUMIFS(DataRegularSeason20242025!$AB$3:$AB$1315,DataRegularSeason20242025!$B$3:$B$1315, "&lt;=" &amp; CP$1, DataRegularSeason20242025!$E$3:$E$1315, $A19)</f>
        <v>23</v>
      </c>
      <c r="CQ19">
        <f>SUMIFS(DataRegularSeason20242025!$AA$3:$AA$1315,DataRegularSeason20242025!$B$3:$B$1315, "&lt;=" &amp; CQ$1, DataRegularSeason20242025!$D$3:$D$1315, $A19)+SUMIFS(DataRegularSeason20242025!$AB$3:$AB$1315,DataRegularSeason20242025!$B$3:$B$1315, "&lt;=" &amp; CQ$1, DataRegularSeason20242025!$E$3:$E$1315, $A19)</f>
        <v>23</v>
      </c>
      <c r="CR19">
        <f>SUMIFS(DataRegularSeason20242025!$AA$3:$AA$1315,DataRegularSeason20242025!$B$3:$B$1315, "&lt;=" &amp; CR$1, DataRegularSeason20242025!$D$3:$D$1315, $A19)+SUMIFS(DataRegularSeason20242025!$AB$3:$AB$1315,DataRegularSeason20242025!$B$3:$B$1315, "&lt;=" &amp; CR$1, DataRegularSeason20242025!$E$3:$E$1315, $A19)</f>
        <v>23</v>
      </c>
      <c r="CS19">
        <f>SUMIFS(DataRegularSeason20242025!$AA$3:$AA$1315,DataRegularSeason20242025!$B$3:$B$1315, "&lt;=" &amp; CS$1, DataRegularSeason20242025!$D$3:$D$1315, $A19)+SUMIFS(DataRegularSeason20242025!$AB$3:$AB$1315,DataRegularSeason20242025!$B$3:$B$1315, "&lt;=" &amp; CS$1, DataRegularSeason20242025!$E$3:$E$1315, $A19)</f>
        <v>23</v>
      </c>
      <c r="CT19">
        <f>SUMIFS(DataRegularSeason20242025!$AA$3:$AA$1315,DataRegularSeason20242025!$B$3:$B$1315, "&lt;=" &amp; CT$1, DataRegularSeason20242025!$D$3:$D$1315, $A19)+SUMIFS(DataRegularSeason20242025!$AB$3:$AB$1315,DataRegularSeason20242025!$B$3:$B$1315, "&lt;=" &amp; CT$1, DataRegularSeason20242025!$E$3:$E$1315, $A19)</f>
        <v>23</v>
      </c>
      <c r="CU19">
        <f>SUMIFS(DataRegularSeason20242025!$AA$3:$AA$1315,DataRegularSeason20242025!$B$3:$B$1315, "&lt;=" &amp; CU$1, DataRegularSeason20242025!$D$3:$D$1315, $A19)+SUMIFS(DataRegularSeason20242025!$AB$3:$AB$1315,DataRegularSeason20242025!$B$3:$B$1315, "&lt;=" &amp; CU$1, DataRegularSeason20242025!$E$3:$E$1315, $A19)</f>
        <v>23</v>
      </c>
      <c r="CV19">
        <f>SUMIFS(DataRegularSeason20242025!$AA$3:$AA$1315,DataRegularSeason20242025!$B$3:$B$1315, "&lt;=" &amp; CV$1, DataRegularSeason20242025!$D$3:$D$1315, $A19)+SUMIFS(DataRegularSeason20242025!$AB$3:$AB$1315,DataRegularSeason20242025!$B$3:$B$1315, "&lt;=" &amp; CV$1, DataRegularSeason20242025!$E$3:$E$1315, $A19)</f>
        <v>23</v>
      </c>
      <c r="CW19">
        <f>SUMIFS(DataRegularSeason20242025!$AA$3:$AA$1315,DataRegularSeason20242025!$B$3:$B$1315, "&lt;=" &amp; CW$1, DataRegularSeason20242025!$D$3:$D$1315, $A19)+SUMIFS(DataRegularSeason20242025!$AB$3:$AB$1315,DataRegularSeason20242025!$B$3:$B$1315, "&lt;=" &amp; CW$1, DataRegularSeason20242025!$E$3:$E$1315, $A19)</f>
        <v>23</v>
      </c>
      <c r="CX19">
        <f>SUMIFS(DataRegularSeason20242025!$AA$3:$AA$1315,DataRegularSeason20242025!$B$3:$B$1315, "&lt;=" &amp; CX$1, DataRegularSeason20242025!$D$3:$D$1315, $A19)+SUMIFS(DataRegularSeason20242025!$AB$3:$AB$1315,DataRegularSeason20242025!$B$3:$B$1315, "&lt;=" &amp; CX$1, DataRegularSeason20242025!$E$3:$E$1315, $A19)</f>
        <v>23</v>
      </c>
      <c r="CY19">
        <f>SUMIFS(DataRegularSeason20242025!$AA$3:$AA$1315,DataRegularSeason20242025!$B$3:$B$1315, "&lt;=" &amp; CY$1, DataRegularSeason20242025!$D$3:$D$1315, $A19)+SUMIFS(DataRegularSeason20242025!$AB$3:$AB$1315,DataRegularSeason20242025!$B$3:$B$1315, "&lt;=" &amp; CY$1, DataRegularSeason20242025!$E$3:$E$1315, $A19)</f>
        <v>23</v>
      </c>
      <c r="CZ19">
        <f>SUMIFS(DataRegularSeason20242025!$AA$3:$AA$1315,DataRegularSeason20242025!$B$3:$B$1315, "&lt;=" &amp; CZ$1, DataRegularSeason20242025!$D$3:$D$1315, $A19)+SUMIFS(DataRegularSeason20242025!$AB$3:$AB$1315,DataRegularSeason20242025!$B$3:$B$1315, "&lt;=" &amp; CZ$1, DataRegularSeason20242025!$E$3:$E$1315, $A19)</f>
        <v>23</v>
      </c>
      <c r="DA19">
        <f>SUMIFS(DataRegularSeason20242025!$AA$3:$AA$1315,DataRegularSeason20242025!$B$3:$B$1315, "&lt;=" &amp; DA$1, DataRegularSeason20242025!$D$3:$D$1315, $A19)+SUMIFS(DataRegularSeason20242025!$AB$3:$AB$1315,DataRegularSeason20242025!$B$3:$B$1315, "&lt;=" &amp; DA$1, DataRegularSeason20242025!$E$3:$E$1315, $A19)</f>
        <v>23</v>
      </c>
      <c r="DB19">
        <f>SUMIFS(DataRegularSeason20242025!$AA$3:$AA$1315,DataRegularSeason20242025!$B$3:$B$1315, "&lt;=" &amp; DB$1, DataRegularSeason20242025!$D$3:$D$1315, $A19)+SUMIFS(DataRegularSeason20242025!$AB$3:$AB$1315,DataRegularSeason20242025!$B$3:$B$1315, "&lt;=" &amp; DB$1, DataRegularSeason20242025!$E$3:$E$1315, $A19)</f>
        <v>23</v>
      </c>
      <c r="DC19">
        <f>SUMIFS(DataRegularSeason20242025!$AA$3:$AA$1315,DataRegularSeason20242025!$B$3:$B$1315, "&lt;=" &amp; DC$1, DataRegularSeason20242025!$D$3:$D$1315, $A19)+SUMIFS(DataRegularSeason20242025!$AB$3:$AB$1315,DataRegularSeason20242025!$B$3:$B$1315, "&lt;=" &amp; DC$1, DataRegularSeason20242025!$E$3:$E$1315, $A19)</f>
        <v>23</v>
      </c>
      <c r="DD19">
        <f>SUMIFS(DataRegularSeason20242025!$AA$3:$AA$1315,DataRegularSeason20242025!$B$3:$B$1315, "&lt;=" &amp; DD$1, DataRegularSeason20242025!$D$3:$D$1315, $A19)+SUMIFS(DataRegularSeason20242025!$AB$3:$AB$1315,DataRegularSeason20242025!$B$3:$B$1315, "&lt;=" &amp; DD$1, DataRegularSeason20242025!$E$3:$E$1315, $A19)</f>
        <v>23</v>
      </c>
      <c r="DE19">
        <f>SUMIFS(DataRegularSeason20242025!$AA$3:$AA$1315,DataRegularSeason20242025!$B$3:$B$1315, "&lt;=" &amp; DE$1, DataRegularSeason20242025!$D$3:$D$1315, $A19)+SUMIFS(DataRegularSeason20242025!$AB$3:$AB$1315,DataRegularSeason20242025!$B$3:$B$1315, "&lt;=" &amp; DE$1, DataRegularSeason20242025!$E$3:$E$1315, $A19)</f>
        <v>23</v>
      </c>
      <c r="DF19">
        <f>SUMIFS(DataRegularSeason20242025!$AA$3:$AA$1315,DataRegularSeason20242025!$B$3:$B$1315, "&lt;=" &amp; DF$1, DataRegularSeason20242025!$D$3:$D$1315, $A19)+SUMIFS(DataRegularSeason20242025!$AB$3:$AB$1315,DataRegularSeason20242025!$B$3:$B$1315, "&lt;=" &amp; DF$1, DataRegularSeason20242025!$E$3:$E$1315, $A19)</f>
        <v>23</v>
      </c>
      <c r="DG19">
        <f>SUMIFS(DataRegularSeason20242025!$AA$3:$AA$1315,DataRegularSeason20242025!$B$3:$B$1315, "&lt;=" &amp; DG$1, DataRegularSeason20242025!$D$3:$D$1315, $A19)+SUMIFS(DataRegularSeason20242025!$AB$3:$AB$1315,DataRegularSeason20242025!$B$3:$B$1315, "&lt;=" &amp; DG$1, DataRegularSeason20242025!$E$3:$E$1315, $A19)</f>
        <v>23</v>
      </c>
      <c r="DH19">
        <f>SUMIFS(DataRegularSeason20242025!$AA$3:$AA$1315,DataRegularSeason20242025!$B$3:$B$1315, "&lt;=" &amp; DH$1, DataRegularSeason20242025!$D$3:$D$1315, $A19)+SUMIFS(DataRegularSeason20242025!$AB$3:$AB$1315,DataRegularSeason20242025!$B$3:$B$1315, "&lt;=" &amp; DH$1, DataRegularSeason20242025!$E$3:$E$1315, $A19)</f>
        <v>23</v>
      </c>
      <c r="DI19">
        <f>SUMIFS(DataRegularSeason20242025!$AA$3:$AA$1315,DataRegularSeason20242025!$B$3:$B$1315, "&lt;=" &amp; DI$1, DataRegularSeason20242025!$D$3:$D$1315, $A19)+SUMIFS(DataRegularSeason20242025!$AB$3:$AB$1315,DataRegularSeason20242025!$B$3:$B$1315, "&lt;=" &amp; DI$1, DataRegularSeason20242025!$E$3:$E$1315, $A19)</f>
        <v>23</v>
      </c>
      <c r="DJ19">
        <f>SUMIFS(DataRegularSeason20242025!$AA$3:$AA$1315,DataRegularSeason20242025!$B$3:$B$1315, "&lt;=" &amp; DJ$1, DataRegularSeason20242025!$D$3:$D$1315, $A19)+SUMIFS(DataRegularSeason20242025!$AB$3:$AB$1315,DataRegularSeason20242025!$B$3:$B$1315, "&lt;=" &amp; DJ$1, DataRegularSeason20242025!$E$3:$E$1315, $A19)</f>
        <v>23</v>
      </c>
      <c r="DK19">
        <f>SUMIFS(DataRegularSeason20242025!$AA$3:$AA$1315,DataRegularSeason20242025!$B$3:$B$1315, "&lt;=" &amp; DK$1, DataRegularSeason20242025!$D$3:$D$1315, $A19)+SUMIFS(DataRegularSeason20242025!$AB$3:$AB$1315,DataRegularSeason20242025!$B$3:$B$1315, "&lt;=" &amp; DK$1, DataRegularSeason20242025!$E$3:$E$1315, $A19)</f>
        <v>23</v>
      </c>
      <c r="DL19">
        <f>SUMIFS(DataRegularSeason20242025!$AA$3:$AA$1315,DataRegularSeason20242025!$B$3:$B$1315, "&lt;=" &amp; DL$1, DataRegularSeason20242025!$D$3:$D$1315, $A19)+SUMIFS(DataRegularSeason20242025!$AB$3:$AB$1315,DataRegularSeason20242025!$B$3:$B$1315, "&lt;=" &amp; DL$1, DataRegularSeason20242025!$E$3:$E$1315, $A19)</f>
        <v>23</v>
      </c>
      <c r="DM19">
        <f>SUMIFS(DataRegularSeason20242025!$AA$3:$AA$1315,DataRegularSeason20242025!$B$3:$B$1315, "&lt;=" &amp; DM$1, DataRegularSeason20242025!$D$3:$D$1315, $A19)+SUMIFS(DataRegularSeason20242025!$AB$3:$AB$1315,DataRegularSeason20242025!$B$3:$B$1315, "&lt;=" &amp; DM$1, DataRegularSeason20242025!$E$3:$E$1315, $A19)</f>
        <v>23</v>
      </c>
      <c r="DN19">
        <f>SUMIFS(DataRegularSeason20242025!$AA$3:$AA$1315,DataRegularSeason20242025!$B$3:$B$1315, "&lt;=" &amp; DN$1, DataRegularSeason20242025!$D$3:$D$1315, $A19)+SUMIFS(DataRegularSeason20242025!$AB$3:$AB$1315,DataRegularSeason20242025!$B$3:$B$1315, "&lt;=" &amp; DN$1, DataRegularSeason20242025!$E$3:$E$1315, $A19)</f>
        <v>23</v>
      </c>
      <c r="DO19">
        <f>SUMIFS(DataRegularSeason20242025!$AA$3:$AA$1315,DataRegularSeason20242025!$B$3:$B$1315, "&lt;=" &amp; DO$1, DataRegularSeason20242025!$D$3:$D$1315, $A19)+SUMIFS(DataRegularSeason20242025!$AB$3:$AB$1315,DataRegularSeason20242025!$B$3:$B$1315, "&lt;=" &amp; DO$1, DataRegularSeason20242025!$E$3:$E$1315, $A19)</f>
        <v>23</v>
      </c>
      <c r="DP19">
        <f>SUMIFS(DataRegularSeason20242025!$AA$3:$AA$1315,DataRegularSeason20242025!$B$3:$B$1315, "&lt;=" &amp; DP$1, DataRegularSeason20242025!$D$3:$D$1315, $A19)+SUMIFS(DataRegularSeason20242025!$AB$3:$AB$1315,DataRegularSeason20242025!$B$3:$B$1315, "&lt;=" &amp; DP$1, DataRegularSeason20242025!$E$3:$E$1315, $A19)</f>
        <v>23</v>
      </c>
      <c r="DQ19">
        <f>SUMIFS(DataRegularSeason20242025!$AA$3:$AA$1315,DataRegularSeason20242025!$B$3:$B$1315, "&lt;=" &amp; DQ$1, DataRegularSeason20242025!$D$3:$D$1315, $A19)+SUMIFS(DataRegularSeason20242025!$AB$3:$AB$1315,DataRegularSeason20242025!$B$3:$B$1315, "&lt;=" &amp; DQ$1, DataRegularSeason20242025!$E$3:$E$1315, $A19)</f>
        <v>23</v>
      </c>
      <c r="DR19">
        <f>SUMIFS(DataRegularSeason20242025!$AA$3:$AA$1315,DataRegularSeason20242025!$B$3:$B$1315, "&lt;=" &amp; DR$1, DataRegularSeason20242025!$D$3:$D$1315, $A19)+SUMIFS(DataRegularSeason20242025!$AB$3:$AB$1315,DataRegularSeason20242025!$B$3:$B$1315, "&lt;=" &amp; DR$1, DataRegularSeason20242025!$E$3:$E$1315, $A19)</f>
        <v>23</v>
      </c>
      <c r="DS19">
        <f>SUMIFS(DataRegularSeason20242025!$AA$3:$AA$1315,DataRegularSeason20242025!$B$3:$B$1315, "&lt;=" &amp; DS$1, DataRegularSeason20242025!$D$3:$D$1315, $A19)+SUMIFS(DataRegularSeason20242025!$AB$3:$AB$1315,DataRegularSeason20242025!$B$3:$B$1315, "&lt;=" &amp; DS$1, DataRegularSeason20242025!$E$3:$E$1315, $A19)</f>
        <v>23</v>
      </c>
      <c r="DT19">
        <f>SUMIFS(DataRegularSeason20242025!$AA$3:$AA$1315,DataRegularSeason20242025!$B$3:$B$1315, "&lt;=" &amp; DT$1, DataRegularSeason20242025!$D$3:$D$1315, $A19)+SUMIFS(DataRegularSeason20242025!$AB$3:$AB$1315,DataRegularSeason20242025!$B$3:$B$1315, "&lt;=" &amp; DT$1, DataRegularSeason20242025!$E$3:$E$1315, $A19)</f>
        <v>23</v>
      </c>
      <c r="DU19">
        <f>SUMIFS(DataRegularSeason20242025!$AA$3:$AA$1315,DataRegularSeason20242025!$B$3:$B$1315, "&lt;=" &amp; DU$1, DataRegularSeason20242025!$D$3:$D$1315, $A19)+SUMIFS(DataRegularSeason20242025!$AB$3:$AB$1315,DataRegularSeason20242025!$B$3:$B$1315, "&lt;=" &amp; DU$1, DataRegularSeason20242025!$E$3:$E$1315, $A19)</f>
        <v>23</v>
      </c>
      <c r="DV19">
        <f>SUMIFS(DataRegularSeason20242025!$AA$3:$AA$1315,DataRegularSeason20242025!$B$3:$B$1315, "&lt;=" &amp; DV$1, DataRegularSeason20242025!$D$3:$D$1315, $A19)+SUMIFS(DataRegularSeason20242025!$AB$3:$AB$1315,DataRegularSeason20242025!$B$3:$B$1315, "&lt;=" &amp; DV$1, DataRegularSeason20242025!$E$3:$E$1315, $A19)</f>
        <v>23</v>
      </c>
      <c r="DW19">
        <f>SUMIFS(DataRegularSeason20242025!$AA$3:$AA$1315,DataRegularSeason20242025!$B$3:$B$1315, "&lt;=" &amp; DW$1, DataRegularSeason20242025!$D$3:$D$1315, $A19)+SUMIFS(DataRegularSeason20242025!$AB$3:$AB$1315,DataRegularSeason20242025!$B$3:$B$1315, "&lt;=" &amp; DW$1, DataRegularSeason20242025!$E$3:$E$1315, $A19)</f>
        <v>23</v>
      </c>
      <c r="DX19">
        <f>SUMIFS(DataRegularSeason20242025!$AA$3:$AA$1315,DataRegularSeason20242025!$B$3:$B$1315, "&lt;=" &amp; DX$1, DataRegularSeason20242025!$D$3:$D$1315, $A19)+SUMIFS(DataRegularSeason20242025!$AB$3:$AB$1315,DataRegularSeason20242025!$B$3:$B$1315, "&lt;=" &amp; DX$1, DataRegularSeason20242025!$E$3:$E$1315, $A19)</f>
        <v>23</v>
      </c>
      <c r="DY19">
        <f>SUMIFS(DataRegularSeason20242025!$AA$3:$AA$1315,DataRegularSeason20242025!$B$3:$B$1315, "&lt;=" &amp; DY$1, DataRegularSeason20242025!$D$3:$D$1315, $A19)+SUMIFS(DataRegularSeason20242025!$AB$3:$AB$1315,DataRegularSeason20242025!$B$3:$B$1315, "&lt;=" &amp; DY$1, DataRegularSeason20242025!$E$3:$E$1315, $A19)</f>
        <v>23</v>
      </c>
      <c r="DZ19">
        <f>SUMIFS(DataRegularSeason20242025!$AA$3:$AA$1315,DataRegularSeason20242025!$B$3:$B$1315, "&lt;=" &amp; DZ$1, DataRegularSeason20242025!$D$3:$D$1315, $A19)+SUMIFS(DataRegularSeason20242025!$AB$3:$AB$1315,DataRegularSeason20242025!$B$3:$B$1315, "&lt;=" &amp; DZ$1, DataRegularSeason20242025!$E$3:$E$1315, $A19)</f>
        <v>23</v>
      </c>
      <c r="EA19">
        <f>SUMIFS(DataRegularSeason20242025!$AA$3:$AA$1315,DataRegularSeason20242025!$B$3:$B$1315, "&lt;=" &amp; EA$1, DataRegularSeason20242025!$D$3:$D$1315, $A19)+SUMIFS(DataRegularSeason20242025!$AB$3:$AB$1315,DataRegularSeason20242025!$B$3:$B$1315, "&lt;=" &amp; EA$1, DataRegularSeason20242025!$E$3:$E$1315, $A19)</f>
        <v>23</v>
      </c>
      <c r="EB19">
        <f>SUMIFS(DataRegularSeason20242025!$AA$3:$AA$1315,DataRegularSeason20242025!$B$3:$B$1315, "&lt;=" &amp; EB$1, DataRegularSeason20242025!$D$3:$D$1315, $A19)+SUMIFS(DataRegularSeason20242025!$AB$3:$AB$1315,DataRegularSeason20242025!$B$3:$B$1315, "&lt;=" &amp; EB$1, DataRegularSeason20242025!$E$3:$E$1315, $A19)</f>
        <v>23</v>
      </c>
      <c r="EC19">
        <f>SUMIFS(DataRegularSeason20242025!$AA$3:$AA$1315,DataRegularSeason20242025!$B$3:$B$1315, "&lt;=" &amp; EC$1, DataRegularSeason20242025!$D$3:$D$1315, $A19)+SUMIFS(DataRegularSeason20242025!$AB$3:$AB$1315,DataRegularSeason20242025!$B$3:$B$1315, "&lt;=" &amp; EC$1, DataRegularSeason20242025!$E$3:$E$1315, $A19)</f>
        <v>23</v>
      </c>
      <c r="ED19">
        <f>SUMIFS(DataRegularSeason20242025!$AA$3:$AA$1315,DataRegularSeason20242025!$B$3:$B$1315, "&lt;=" &amp; ED$1, DataRegularSeason20242025!$D$3:$D$1315, $A19)+SUMIFS(DataRegularSeason20242025!$AB$3:$AB$1315,DataRegularSeason20242025!$B$3:$B$1315, "&lt;=" &amp; ED$1, DataRegularSeason20242025!$E$3:$E$1315, $A19)</f>
        <v>23</v>
      </c>
      <c r="EE19">
        <f>SUMIFS(DataRegularSeason20242025!$AA$3:$AA$1315,DataRegularSeason20242025!$B$3:$B$1315, "&lt;=" &amp; EE$1, DataRegularSeason20242025!$D$3:$D$1315, $A19)+SUMIFS(DataRegularSeason20242025!$AB$3:$AB$1315,DataRegularSeason20242025!$B$3:$B$1315, "&lt;=" &amp; EE$1, DataRegularSeason20242025!$E$3:$E$1315, $A19)</f>
        <v>23</v>
      </c>
      <c r="EF19">
        <f>SUMIFS(DataRegularSeason20242025!$AA$3:$AA$1315,DataRegularSeason20242025!$B$3:$B$1315, "&lt;=" &amp; EF$1, DataRegularSeason20242025!$D$3:$D$1315, $A19)+SUMIFS(DataRegularSeason20242025!$AB$3:$AB$1315,DataRegularSeason20242025!$B$3:$B$1315, "&lt;=" &amp; EF$1, DataRegularSeason20242025!$E$3:$E$1315, $A19)</f>
        <v>23</v>
      </c>
      <c r="EG19">
        <f>SUMIFS(DataRegularSeason20242025!$AA$3:$AA$1315,DataRegularSeason20242025!$B$3:$B$1315, "&lt;=" &amp; EG$1, DataRegularSeason20242025!$D$3:$D$1315, $A19)+SUMIFS(DataRegularSeason20242025!$AB$3:$AB$1315,DataRegularSeason20242025!$B$3:$B$1315, "&lt;=" &amp; EG$1, DataRegularSeason20242025!$E$3:$E$1315, $A19)</f>
        <v>23</v>
      </c>
      <c r="EH19">
        <f>SUMIFS(DataRegularSeason20242025!$AA$3:$AA$1315,DataRegularSeason20242025!$B$3:$B$1315, "&lt;=" &amp; EH$1, DataRegularSeason20242025!$D$3:$D$1315, $A19)+SUMIFS(DataRegularSeason20242025!$AB$3:$AB$1315,DataRegularSeason20242025!$B$3:$B$1315, "&lt;=" &amp; EH$1, DataRegularSeason20242025!$E$3:$E$1315, $A19)</f>
        <v>23</v>
      </c>
      <c r="EI19">
        <f>SUMIFS(DataRegularSeason20242025!$AA$3:$AA$1315,DataRegularSeason20242025!$B$3:$B$1315, "&lt;=" &amp; EI$1, DataRegularSeason20242025!$D$3:$D$1315, $A19)+SUMIFS(DataRegularSeason20242025!$AB$3:$AB$1315,DataRegularSeason20242025!$B$3:$B$1315, "&lt;=" &amp; EI$1, DataRegularSeason20242025!$E$3:$E$1315, $A19)</f>
        <v>23</v>
      </c>
      <c r="EJ19">
        <f>SUMIFS(DataRegularSeason20242025!$AA$3:$AA$1315,DataRegularSeason20242025!$B$3:$B$1315, "&lt;=" &amp; EJ$1, DataRegularSeason20242025!$D$3:$D$1315, $A19)+SUMIFS(DataRegularSeason20242025!$AB$3:$AB$1315,DataRegularSeason20242025!$B$3:$B$1315, "&lt;=" &amp; EJ$1, DataRegularSeason20242025!$E$3:$E$1315, $A19)</f>
        <v>23</v>
      </c>
      <c r="EK19">
        <f>SUMIFS(DataRegularSeason20242025!$AA$3:$AA$1315,DataRegularSeason20242025!$B$3:$B$1315, "&lt;=" &amp; EK$1, DataRegularSeason20242025!$D$3:$D$1315, $A19)+SUMIFS(DataRegularSeason20242025!$AB$3:$AB$1315,DataRegularSeason20242025!$B$3:$B$1315, "&lt;=" &amp; EK$1, DataRegularSeason20242025!$E$3:$E$1315, $A19)</f>
        <v>23</v>
      </c>
      <c r="EL19">
        <f>SUMIFS(DataRegularSeason20242025!$AA$3:$AA$1315,DataRegularSeason20242025!$B$3:$B$1315, "&lt;=" &amp; EL$1, DataRegularSeason20242025!$D$3:$D$1315, $A19)+SUMIFS(DataRegularSeason20242025!$AB$3:$AB$1315,DataRegularSeason20242025!$B$3:$B$1315, "&lt;=" &amp; EL$1, DataRegularSeason20242025!$E$3:$E$1315, $A19)</f>
        <v>23</v>
      </c>
      <c r="EM19">
        <f>SUMIFS(DataRegularSeason20242025!$AA$3:$AA$1315,DataRegularSeason20242025!$B$3:$B$1315, "&lt;=" &amp; EM$1, DataRegularSeason20242025!$D$3:$D$1315, $A19)+SUMIFS(DataRegularSeason20242025!$AB$3:$AB$1315,DataRegularSeason20242025!$B$3:$B$1315, "&lt;=" &amp; EM$1, DataRegularSeason20242025!$E$3:$E$1315, $A19)</f>
        <v>23</v>
      </c>
      <c r="EN19">
        <f>SUMIFS(DataRegularSeason20242025!$AA$3:$AA$1315,DataRegularSeason20242025!$B$3:$B$1315, "&lt;=" &amp; EN$1, DataRegularSeason20242025!$D$3:$D$1315, $A19)+SUMIFS(DataRegularSeason20242025!$AB$3:$AB$1315,DataRegularSeason20242025!$B$3:$B$1315, "&lt;=" &amp; EN$1, DataRegularSeason20242025!$E$3:$E$1315, $A19)</f>
        <v>23</v>
      </c>
      <c r="EO19">
        <f>SUMIFS(DataRegularSeason20242025!$AA$3:$AA$1315,DataRegularSeason20242025!$B$3:$B$1315, "&lt;=" &amp; EO$1, DataRegularSeason20242025!$D$3:$D$1315, $A19)+SUMIFS(DataRegularSeason20242025!$AB$3:$AB$1315,DataRegularSeason20242025!$B$3:$B$1315, "&lt;=" &amp; EO$1, DataRegularSeason20242025!$E$3:$E$1315, $A19)</f>
        <v>23</v>
      </c>
      <c r="EP19">
        <f>SUMIFS(DataRegularSeason20242025!$AA$3:$AA$1315,DataRegularSeason20242025!$B$3:$B$1315, "&lt;=" &amp; EP$1, DataRegularSeason20242025!$D$3:$D$1315, $A19)+SUMIFS(DataRegularSeason20242025!$AB$3:$AB$1315,DataRegularSeason20242025!$B$3:$B$1315, "&lt;=" &amp; EP$1, DataRegularSeason20242025!$E$3:$E$1315, $A19)</f>
        <v>23</v>
      </c>
      <c r="EQ19">
        <f>SUMIFS(DataRegularSeason20242025!$AA$3:$AA$1315,DataRegularSeason20242025!$B$3:$B$1315, "&lt;=" &amp; EQ$1, DataRegularSeason20242025!$D$3:$D$1315, $A19)+SUMIFS(DataRegularSeason20242025!$AB$3:$AB$1315,DataRegularSeason20242025!$B$3:$B$1315, "&lt;=" &amp; EQ$1, DataRegularSeason20242025!$E$3:$E$1315, $A19)</f>
        <v>23</v>
      </c>
      <c r="ER19">
        <f>SUMIFS(DataRegularSeason20242025!$AA$3:$AA$1315,DataRegularSeason20242025!$B$3:$B$1315, "&lt;=" &amp; ER$1, DataRegularSeason20242025!$D$3:$D$1315, $A19)+SUMIFS(DataRegularSeason20242025!$AB$3:$AB$1315,DataRegularSeason20242025!$B$3:$B$1315, "&lt;=" &amp; ER$1, DataRegularSeason20242025!$E$3:$E$1315, $A19)</f>
        <v>23</v>
      </c>
      <c r="ES19">
        <f>SUMIFS(DataRegularSeason20242025!$AA$3:$AA$1315,DataRegularSeason20242025!$B$3:$B$1315, "&lt;=" &amp; ES$1, DataRegularSeason20242025!$D$3:$D$1315, $A19)+SUMIFS(DataRegularSeason20242025!$AB$3:$AB$1315,DataRegularSeason20242025!$B$3:$B$1315, "&lt;=" &amp; ES$1, DataRegularSeason20242025!$E$3:$E$1315, $A19)</f>
        <v>23</v>
      </c>
      <c r="ET19">
        <f>SUMIFS(DataRegularSeason20242025!$AA$3:$AA$1315,DataRegularSeason20242025!$B$3:$B$1315, "&lt;=" &amp; ET$1, DataRegularSeason20242025!$D$3:$D$1315, $A19)+SUMIFS(DataRegularSeason20242025!$AB$3:$AB$1315,DataRegularSeason20242025!$B$3:$B$1315, "&lt;=" &amp; ET$1, DataRegularSeason20242025!$E$3:$E$1315, $A19)</f>
        <v>23</v>
      </c>
      <c r="EU19">
        <f>SUMIFS(DataRegularSeason20242025!$AA$3:$AA$1315,DataRegularSeason20242025!$B$3:$B$1315, "&lt;=" &amp; EU$1, DataRegularSeason20242025!$D$3:$D$1315, $A19)+SUMIFS(DataRegularSeason20242025!$AB$3:$AB$1315,DataRegularSeason20242025!$B$3:$B$1315, "&lt;=" &amp; EU$1, DataRegularSeason20242025!$E$3:$E$1315, $A19)</f>
        <v>23</v>
      </c>
      <c r="EV19">
        <f>SUMIFS(DataRegularSeason20242025!$AA$3:$AA$1315,DataRegularSeason20242025!$B$3:$B$1315, "&lt;=" &amp; EV$1, DataRegularSeason20242025!$D$3:$D$1315, $A19)+SUMIFS(DataRegularSeason20242025!$AB$3:$AB$1315,DataRegularSeason20242025!$B$3:$B$1315, "&lt;=" &amp; EV$1, DataRegularSeason20242025!$E$3:$E$1315, $A19)</f>
        <v>23</v>
      </c>
      <c r="EW19">
        <f>SUMIFS(DataRegularSeason20242025!$AA$3:$AA$1315,DataRegularSeason20242025!$B$3:$B$1315, "&lt;=" &amp; EW$1, DataRegularSeason20242025!$D$3:$D$1315, $A19)+SUMIFS(DataRegularSeason20242025!$AB$3:$AB$1315,DataRegularSeason20242025!$B$3:$B$1315, "&lt;=" &amp; EW$1, DataRegularSeason20242025!$E$3:$E$1315, $A19)</f>
        <v>23</v>
      </c>
      <c r="EX19">
        <f>SUMIFS(DataRegularSeason20242025!$AA$3:$AA$1315,DataRegularSeason20242025!$B$3:$B$1315, "&lt;=" &amp; EX$1, DataRegularSeason20242025!$D$3:$D$1315, $A19)+SUMIFS(DataRegularSeason20242025!$AB$3:$AB$1315,DataRegularSeason20242025!$B$3:$B$1315, "&lt;=" &amp; EX$1, DataRegularSeason20242025!$E$3:$E$1315, $A19)</f>
        <v>23</v>
      </c>
      <c r="EY19">
        <f>SUMIFS(DataRegularSeason20242025!$AA$3:$AA$1315,DataRegularSeason20242025!$B$3:$B$1315, "&lt;=" &amp; EY$1, DataRegularSeason20242025!$D$3:$D$1315, $A19)+SUMIFS(DataRegularSeason20242025!$AB$3:$AB$1315,DataRegularSeason20242025!$B$3:$B$1315, "&lt;=" &amp; EY$1, DataRegularSeason20242025!$E$3:$E$1315, $A19)</f>
        <v>23</v>
      </c>
      <c r="EZ19">
        <f>SUMIFS(DataRegularSeason20242025!$AA$3:$AA$1315,DataRegularSeason20242025!$B$3:$B$1315, "&lt;=" &amp; EZ$1, DataRegularSeason20242025!$D$3:$D$1315, $A19)+SUMIFS(DataRegularSeason20242025!$AB$3:$AB$1315,DataRegularSeason20242025!$B$3:$B$1315, "&lt;=" &amp; EZ$1, DataRegularSeason20242025!$E$3:$E$1315, $A19)</f>
        <v>23</v>
      </c>
      <c r="FA19">
        <f>SUMIFS(DataRegularSeason20242025!$AA$3:$AA$1315,DataRegularSeason20242025!$B$3:$B$1315, "&lt;=" &amp; FA$1, DataRegularSeason20242025!$D$3:$D$1315, $A19)+SUMIFS(DataRegularSeason20242025!$AB$3:$AB$1315,DataRegularSeason20242025!$B$3:$B$1315, "&lt;=" &amp; FA$1, DataRegularSeason20242025!$E$3:$E$1315, $A19)</f>
        <v>23</v>
      </c>
      <c r="FB19">
        <f>SUMIFS(DataRegularSeason20242025!$AA$3:$AA$1315,DataRegularSeason20242025!$B$3:$B$1315, "&lt;=" &amp; FB$1, DataRegularSeason20242025!$D$3:$D$1315, $A19)+SUMIFS(DataRegularSeason20242025!$AB$3:$AB$1315,DataRegularSeason20242025!$B$3:$B$1315, "&lt;=" &amp; FB$1, DataRegularSeason20242025!$E$3:$E$1315, $A19)</f>
        <v>23</v>
      </c>
      <c r="FC19">
        <f>SUMIFS(DataRegularSeason20242025!$AA$3:$AA$1315,DataRegularSeason20242025!$B$3:$B$1315, "&lt;=" &amp; FC$1, DataRegularSeason20242025!$D$3:$D$1315, $A19)+SUMIFS(DataRegularSeason20242025!$AB$3:$AB$1315,DataRegularSeason20242025!$B$3:$B$1315, "&lt;=" &amp; FC$1, DataRegularSeason20242025!$E$3:$E$1315, $A19)</f>
        <v>23</v>
      </c>
      <c r="FD19">
        <f>SUMIFS(DataRegularSeason20242025!$AA$3:$AA$1315,DataRegularSeason20242025!$B$3:$B$1315, "&lt;=" &amp; FD$1, DataRegularSeason20242025!$D$3:$D$1315, $A19)+SUMIFS(DataRegularSeason20242025!$AB$3:$AB$1315,DataRegularSeason20242025!$B$3:$B$1315, "&lt;=" &amp; FD$1, DataRegularSeason20242025!$E$3:$E$1315, $A19)</f>
        <v>23</v>
      </c>
      <c r="FE19">
        <f>SUMIFS(DataRegularSeason20242025!$AA$3:$AA$1315,DataRegularSeason20242025!$B$3:$B$1315, "&lt;=" &amp; FE$1, DataRegularSeason20242025!$D$3:$D$1315, $A19)+SUMIFS(DataRegularSeason20242025!$AB$3:$AB$1315,DataRegularSeason20242025!$B$3:$B$1315, "&lt;=" &amp; FE$1, DataRegularSeason20242025!$E$3:$E$1315, $A19)</f>
        <v>23</v>
      </c>
      <c r="FF19">
        <f>SUMIFS(DataRegularSeason20242025!$AA$3:$AA$1315,DataRegularSeason20242025!$B$3:$B$1315, "&lt;=" &amp; FF$1, DataRegularSeason20242025!$D$3:$D$1315, $A19)+SUMIFS(DataRegularSeason20242025!$AB$3:$AB$1315,DataRegularSeason20242025!$B$3:$B$1315, "&lt;=" &amp; FF$1, DataRegularSeason20242025!$E$3:$E$1315, $A19)</f>
        <v>23</v>
      </c>
      <c r="FG19">
        <f>SUMIFS(DataRegularSeason20242025!$AA$3:$AA$1315,DataRegularSeason20242025!$B$3:$B$1315, "&lt;=" &amp; FG$1, DataRegularSeason20242025!$D$3:$D$1315, $A19)+SUMIFS(DataRegularSeason20242025!$AB$3:$AB$1315,DataRegularSeason20242025!$B$3:$B$1315, "&lt;=" &amp; FG$1, DataRegularSeason20242025!$E$3:$E$1315, $A19)</f>
        <v>23</v>
      </c>
      <c r="FH19">
        <f>SUMIFS(DataRegularSeason20242025!$AA$3:$AA$1315,DataRegularSeason20242025!$B$3:$B$1315, "&lt;=" &amp; FH$1, DataRegularSeason20242025!$D$3:$D$1315, $A19)+SUMIFS(DataRegularSeason20242025!$AB$3:$AB$1315,DataRegularSeason20242025!$B$3:$B$1315, "&lt;=" &amp; FH$1, DataRegularSeason20242025!$E$3:$E$1315, $A19)</f>
        <v>23</v>
      </c>
      <c r="FI19">
        <f>SUMIFS(DataRegularSeason20242025!$AA$3:$AA$1315,DataRegularSeason20242025!$B$3:$B$1315, "&lt;=" &amp; FI$1, DataRegularSeason20242025!$D$3:$D$1315, $A19)+SUMIFS(DataRegularSeason20242025!$AB$3:$AB$1315,DataRegularSeason20242025!$B$3:$B$1315, "&lt;=" &amp; FI$1, DataRegularSeason20242025!$E$3:$E$1315, $A19)</f>
        <v>23</v>
      </c>
      <c r="FJ19">
        <f>SUMIFS(DataRegularSeason20242025!$AA$3:$AA$1315,DataRegularSeason20242025!$B$3:$B$1315, "&lt;=" &amp; FJ$1, DataRegularSeason20242025!$D$3:$D$1315, $A19)+SUMIFS(DataRegularSeason20242025!$AB$3:$AB$1315,DataRegularSeason20242025!$B$3:$B$1315, "&lt;=" &amp; FJ$1, DataRegularSeason20242025!$E$3:$E$1315, $A19)</f>
        <v>23</v>
      </c>
      <c r="FK19">
        <f>SUMIFS(DataRegularSeason20242025!$AA$3:$AA$1315,DataRegularSeason20242025!$B$3:$B$1315, "&lt;=" &amp; FK$1, DataRegularSeason20242025!$D$3:$D$1315, $A19)+SUMIFS(DataRegularSeason20242025!$AB$3:$AB$1315,DataRegularSeason20242025!$B$3:$B$1315, "&lt;=" &amp; FK$1, DataRegularSeason20242025!$E$3:$E$1315, $A19)</f>
        <v>23</v>
      </c>
      <c r="FL19">
        <f>SUMIFS(DataRegularSeason20242025!$AA$3:$AA$1315,DataRegularSeason20242025!$B$3:$B$1315, "&lt;=" &amp; FL$1, DataRegularSeason20242025!$D$3:$D$1315, $A19)+SUMIFS(DataRegularSeason20242025!$AB$3:$AB$1315,DataRegularSeason20242025!$B$3:$B$1315, "&lt;=" &amp; FL$1, DataRegularSeason20242025!$E$3:$E$1315, $A19)</f>
        <v>23</v>
      </c>
      <c r="FM19">
        <f>SUMIFS(DataRegularSeason20242025!$AA$3:$AA$1315,DataRegularSeason20242025!$B$3:$B$1315, "&lt;=" &amp; FM$1, DataRegularSeason20242025!$D$3:$D$1315, $A19)+SUMIFS(DataRegularSeason20242025!$AB$3:$AB$1315,DataRegularSeason20242025!$B$3:$B$1315, "&lt;=" &amp; FM$1, DataRegularSeason20242025!$E$3:$E$1315, $A19)</f>
        <v>23</v>
      </c>
      <c r="FN19">
        <f>SUMIFS(DataRegularSeason20242025!$AA$3:$AA$1315,DataRegularSeason20242025!$B$3:$B$1315, "&lt;=" &amp; FN$1, DataRegularSeason20242025!$D$3:$D$1315, $A19)+SUMIFS(DataRegularSeason20242025!$AB$3:$AB$1315,DataRegularSeason20242025!$B$3:$B$1315, "&lt;=" &amp; FN$1, DataRegularSeason20242025!$E$3:$E$1315, $A19)</f>
        <v>23</v>
      </c>
      <c r="FO19">
        <f>SUMIFS(DataRegularSeason20242025!$AA$3:$AA$1315,DataRegularSeason20242025!$B$3:$B$1315, "&lt;=" &amp; FO$1, DataRegularSeason20242025!$D$3:$D$1315, $A19)+SUMIFS(DataRegularSeason20242025!$AB$3:$AB$1315,DataRegularSeason20242025!$B$3:$B$1315, "&lt;=" &amp; FO$1, DataRegularSeason20242025!$E$3:$E$1315, $A19)</f>
        <v>23</v>
      </c>
      <c r="FP19">
        <f>SUMIFS(DataRegularSeason20242025!$AA$3:$AA$1315,DataRegularSeason20242025!$B$3:$B$1315, "&lt;=" &amp; FP$1, DataRegularSeason20242025!$D$3:$D$1315, $A19)+SUMIFS(DataRegularSeason20242025!$AB$3:$AB$1315,DataRegularSeason20242025!$B$3:$B$1315, "&lt;=" &amp; FP$1, DataRegularSeason20242025!$E$3:$E$1315, $A19)</f>
        <v>23</v>
      </c>
      <c r="FQ19">
        <f>SUMIFS(DataRegularSeason20242025!$AA$3:$AA$1315,DataRegularSeason20242025!$B$3:$B$1315, "&lt;=" &amp; FQ$1, DataRegularSeason20242025!$D$3:$D$1315, $A19)+SUMIFS(DataRegularSeason20242025!$AB$3:$AB$1315,DataRegularSeason20242025!$B$3:$B$1315, "&lt;=" &amp; FQ$1, DataRegularSeason20242025!$E$3:$E$1315, $A19)</f>
        <v>23</v>
      </c>
      <c r="FR19">
        <f>SUMIFS(DataRegularSeason20242025!$AA$3:$AA$1315,DataRegularSeason20242025!$B$3:$B$1315, "&lt;=" &amp; FR$1, DataRegularSeason20242025!$D$3:$D$1315, $A19)+SUMIFS(DataRegularSeason20242025!$AB$3:$AB$1315,DataRegularSeason20242025!$B$3:$B$1315, "&lt;=" &amp; FR$1, DataRegularSeason20242025!$E$3:$E$1315, $A19)</f>
        <v>23</v>
      </c>
      <c r="FS19">
        <f>SUMIFS(DataRegularSeason20242025!$AA$3:$AA$1315,DataRegularSeason20242025!$B$3:$B$1315, "&lt;=" &amp; FS$1, DataRegularSeason20242025!$D$3:$D$1315, $A19)+SUMIFS(DataRegularSeason20242025!$AB$3:$AB$1315,DataRegularSeason20242025!$B$3:$B$1315, "&lt;=" &amp; FS$1, DataRegularSeason20242025!$E$3:$E$1315, $A19)</f>
        <v>23</v>
      </c>
      <c r="FT19">
        <f>SUMIFS(DataRegularSeason20242025!$AA$3:$AA$1315,DataRegularSeason20242025!$B$3:$B$1315, "&lt;=" &amp; FT$1, DataRegularSeason20242025!$D$3:$D$1315, $A19)+SUMIFS(DataRegularSeason20242025!$AB$3:$AB$1315,DataRegularSeason20242025!$B$3:$B$1315, "&lt;=" &amp; FT$1, DataRegularSeason20242025!$E$3:$E$1315, $A19)</f>
        <v>23</v>
      </c>
      <c r="FU19">
        <f>SUMIFS(DataRegularSeason20242025!$AA$3:$AA$1315,DataRegularSeason20242025!$B$3:$B$1315, "&lt;=" &amp; FU$1, DataRegularSeason20242025!$D$3:$D$1315, $A19)+SUMIFS(DataRegularSeason20242025!$AB$3:$AB$1315,DataRegularSeason20242025!$B$3:$B$1315, "&lt;=" &amp; FU$1, DataRegularSeason20242025!$E$3:$E$1315, $A19)</f>
        <v>23</v>
      </c>
      <c r="FV19">
        <f>SUMIFS(DataRegularSeason20242025!$AA$3:$AA$1315,DataRegularSeason20242025!$B$3:$B$1315, "&lt;=" &amp; FV$1, DataRegularSeason20242025!$D$3:$D$1315, $A19)+SUMIFS(DataRegularSeason20242025!$AB$3:$AB$1315,DataRegularSeason20242025!$B$3:$B$1315, "&lt;=" &amp; FV$1, DataRegularSeason20242025!$E$3:$E$1315, $A19)</f>
        <v>23</v>
      </c>
      <c r="FW19">
        <f>SUMIFS(DataRegularSeason20242025!$AA$3:$AA$1315,DataRegularSeason20242025!$B$3:$B$1315, "&lt;=" &amp; FW$1, DataRegularSeason20242025!$D$3:$D$1315, $A19)+SUMIFS(DataRegularSeason20242025!$AB$3:$AB$1315,DataRegularSeason20242025!$B$3:$B$1315, "&lt;=" &amp; FW$1, DataRegularSeason20242025!$E$3:$E$1315, $A19)</f>
        <v>23</v>
      </c>
      <c r="FX19">
        <f>SUMIFS(DataRegularSeason20242025!$AA$3:$AA$1315,DataRegularSeason20242025!$B$3:$B$1315, "&lt;=" &amp; FX$1, DataRegularSeason20242025!$D$3:$D$1315, $A19)+SUMIFS(DataRegularSeason20242025!$AB$3:$AB$1315,DataRegularSeason20242025!$B$3:$B$1315, "&lt;=" &amp; FX$1, DataRegularSeason20242025!$E$3:$E$1315, $A19)</f>
        <v>23</v>
      </c>
      <c r="FY19">
        <f>SUMIFS(DataRegularSeason20242025!$AA$3:$AA$1315,DataRegularSeason20242025!$B$3:$B$1315, "&lt;=" &amp; FY$1, DataRegularSeason20242025!$D$3:$D$1315, $A19)+SUMIFS(DataRegularSeason20242025!$AB$3:$AB$1315,DataRegularSeason20242025!$B$3:$B$1315, "&lt;=" &amp; FY$1, DataRegularSeason20242025!$E$3:$E$1315, $A19)</f>
        <v>23</v>
      </c>
      <c r="FZ19">
        <f>SUMIFS(DataRegularSeason20242025!$AA$3:$AA$1315,DataRegularSeason20242025!$B$3:$B$1315, "&lt;=" &amp; FZ$1, DataRegularSeason20242025!$D$3:$D$1315, $A19)+SUMIFS(DataRegularSeason20242025!$AB$3:$AB$1315,DataRegularSeason20242025!$B$3:$B$1315, "&lt;=" &amp; FZ$1, DataRegularSeason20242025!$E$3:$E$1315, $A19)</f>
        <v>23</v>
      </c>
      <c r="GA19">
        <f>SUMIFS(DataRegularSeason20242025!$AA$3:$AA$1315,DataRegularSeason20242025!$B$3:$B$1315, "&lt;=" &amp; GA$1, DataRegularSeason20242025!$D$3:$D$1315, $A19)+SUMIFS(DataRegularSeason20242025!$AB$3:$AB$1315,DataRegularSeason20242025!$B$3:$B$1315, "&lt;=" &amp; GA$1, DataRegularSeason20242025!$E$3:$E$1315, $A19)</f>
        <v>23</v>
      </c>
      <c r="GB19">
        <f>SUMIFS(DataRegularSeason20242025!$AA$3:$AA$1315,DataRegularSeason20242025!$B$3:$B$1315, "&lt;=" &amp; GB$1, DataRegularSeason20242025!$D$3:$D$1315, $A19)+SUMIFS(DataRegularSeason20242025!$AB$3:$AB$1315,DataRegularSeason20242025!$B$3:$B$1315, "&lt;=" &amp; GB$1, DataRegularSeason20242025!$E$3:$E$1315, $A19)</f>
        <v>23</v>
      </c>
      <c r="GC19">
        <f>SUMIFS(DataRegularSeason20242025!$AA$3:$AA$1315,DataRegularSeason20242025!$B$3:$B$1315, "&lt;=" &amp; GC$1, DataRegularSeason20242025!$D$3:$D$1315, $A19)+SUMIFS(DataRegularSeason20242025!$AB$3:$AB$1315,DataRegularSeason20242025!$B$3:$B$1315, "&lt;=" &amp; GC$1, DataRegularSeason20242025!$E$3:$E$1315, $A19)</f>
        <v>23</v>
      </c>
      <c r="GD19">
        <f>SUMIFS(DataRegularSeason20242025!$AA$3:$AA$1315,DataRegularSeason20242025!$B$3:$B$1315, "&lt;=" &amp; GD$1, DataRegularSeason20242025!$D$3:$D$1315, $A19)+SUMIFS(DataRegularSeason20242025!$AB$3:$AB$1315,DataRegularSeason20242025!$B$3:$B$1315, "&lt;=" &amp; GD$1, DataRegularSeason20242025!$E$3:$E$1315, $A19)</f>
        <v>23</v>
      </c>
      <c r="GE19">
        <f>SUMIFS(DataRegularSeason20242025!$AA$3:$AA$1315,DataRegularSeason20242025!$B$3:$B$1315, "&lt;=" &amp; GE$1, DataRegularSeason20242025!$D$3:$D$1315, $A19)+SUMIFS(DataRegularSeason20242025!$AB$3:$AB$1315,DataRegularSeason20242025!$B$3:$B$1315, "&lt;=" &amp; GE$1, DataRegularSeason20242025!$E$3:$E$1315, $A19)</f>
        <v>23</v>
      </c>
      <c r="GF19">
        <f>SUMIFS(DataRegularSeason20242025!$AA$3:$AA$1315,DataRegularSeason20242025!$B$3:$B$1315, "&lt;=" &amp; GF$1, DataRegularSeason20242025!$D$3:$D$1315, $A19)+SUMIFS(DataRegularSeason20242025!$AB$3:$AB$1315,DataRegularSeason20242025!$B$3:$B$1315, "&lt;=" &amp; GF$1, DataRegularSeason20242025!$E$3:$E$1315, $A19)</f>
        <v>23</v>
      </c>
      <c r="GG19">
        <f>SUMIFS(DataRegularSeason20242025!$AA$3:$AA$1315,DataRegularSeason20242025!$B$3:$B$1315, "&lt;=" &amp; GG$1, DataRegularSeason20242025!$D$3:$D$1315, $A19)+SUMIFS(DataRegularSeason20242025!$AB$3:$AB$1315,DataRegularSeason20242025!$B$3:$B$1315, "&lt;=" &amp; GG$1, DataRegularSeason20242025!$E$3:$E$1315, $A19)</f>
        <v>23</v>
      </c>
      <c r="GH19">
        <f>SUMIFS(DataRegularSeason20242025!$AA$3:$AA$1315,DataRegularSeason20242025!$B$3:$B$1315, "&lt;=" &amp; GH$1, DataRegularSeason20242025!$D$3:$D$1315, $A19)+SUMIFS(DataRegularSeason20242025!$AB$3:$AB$1315,DataRegularSeason20242025!$B$3:$B$1315, "&lt;=" &amp; GH$1, DataRegularSeason20242025!$E$3:$E$1315, $A19)</f>
        <v>23</v>
      </c>
      <c r="GI19">
        <f>SUMIFS(DataRegularSeason20242025!$AA$3:$AA$1315,DataRegularSeason20242025!$B$3:$B$1315, "&lt;=" &amp; GI$1, DataRegularSeason20242025!$D$3:$D$1315, $A19)+SUMIFS(DataRegularSeason20242025!$AB$3:$AB$1315,DataRegularSeason20242025!$B$3:$B$1315, "&lt;=" &amp; GI$1, DataRegularSeason20242025!$E$3:$E$1315, $A19)</f>
        <v>23</v>
      </c>
      <c r="GJ19">
        <f>SUMIFS(DataRegularSeason20242025!$AA$3:$AA$1315,DataRegularSeason20242025!$B$3:$B$1315, "&lt;=" &amp; GJ$1, DataRegularSeason20242025!$D$3:$D$1315, $A19)+SUMIFS(DataRegularSeason20242025!$AB$3:$AB$1315,DataRegularSeason20242025!$B$3:$B$1315, "&lt;=" &amp; GJ$1, DataRegularSeason20242025!$E$3:$E$1315, $A19)</f>
        <v>23</v>
      </c>
      <c r="GK19">
        <f>SUMIFS(DataRegularSeason20242025!$AA$3:$AA$1315,DataRegularSeason20242025!$B$3:$B$1315, "&lt;=" &amp; GK$1, DataRegularSeason20242025!$D$3:$D$1315, $A19)+SUMIFS(DataRegularSeason20242025!$AB$3:$AB$1315,DataRegularSeason20242025!$B$3:$B$1315, "&lt;=" &amp; GK$1, DataRegularSeason20242025!$E$3:$E$1315, $A19)</f>
        <v>23</v>
      </c>
      <c r="GL19">
        <f>SUMIFS(DataRegularSeason20242025!$AA$3:$AA$1315,DataRegularSeason20242025!$B$3:$B$1315, "&lt;=" &amp; GL$1, DataRegularSeason20242025!$D$3:$D$1315, $A19)+SUMIFS(DataRegularSeason20242025!$AB$3:$AB$1315,DataRegularSeason20242025!$B$3:$B$1315, "&lt;=" &amp; GL$1, DataRegularSeason20242025!$E$3:$E$1315, $A19)</f>
        <v>23</v>
      </c>
      <c r="GM19">
        <f>SUMIFS(DataRegularSeason20242025!$AA$3:$AA$1315,DataRegularSeason20242025!$B$3:$B$1315, "&lt;=" &amp; GM$1, DataRegularSeason20242025!$D$3:$D$1315, $A19)+SUMIFS(DataRegularSeason20242025!$AB$3:$AB$1315,DataRegularSeason20242025!$B$3:$B$1315, "&lt;=" &amp; GM$1, DataRegularSeason20242025!$E$3:$E$1315, $A19)</f>
        <v>23</v>
      </c>
      <c r="GN19">
        <f>SUMIFS(DataRegularSeason20242025!$AA$3:$AA$1315,DataRegularSeason20242025!$B$3:$B$1315, "&lt;=" &amp; GN$1, DataRegularSeason20242025!$D$3:$D$1315, $A19)+SUMIFS(DataRegularSeason20242025!$AB$3:$AB$1315,DataRegularSeason20242025!$B$3:$B$1315, "&lt;=" &amp; GN$1, DataRegularSeason20242025!$E$3:$E$1315, $A19)</f>
        <v>23</v>
      </c>
      <c r="GO19">
        <f>SUMIFS(DataRegularSeason20242025!$AA$3:$AA$1315,DataRegularSeason20242025!$B$3:$B$1315, "&lt;=" &amp; GO$1, DataRegularSeason20242025!$D$3:$D$1315, $A19)+SUMIFS(DataRegularSeason20242025!$AB$3:$AB$1315,DataRegularSeason20242025!$B$3:$B$1315, "&lt;=" &amp; GO$1, DataRegularSeason20242025!$E$3:$E$1315, $A19)</f>
        <v>23</v>
      </c>
      <c r="GP19">
        <f>SUMIFS(DataRegularSeason20242025!$AA$3:$AA$1315,DataRegularSeason20242025!$B$3:$B$1315, "&lt;=" &amp; GP$1, DataRegularSeason20242025!$D$3:$D$1315, $A19)+SUMIFS(DataRegularSeason20242025!$AB$3:$AB$1315,DataRegularSeason20242025!$B$3:$B$1315, "&lt;=" &amp; GP$1, DataRegularSeason20242025!$E$3:$E$1315, $A19)</f>
        <v>23</v>
      </c>
      <c r="GQ19">
        <f>SUMIFS(DataRegularSeason20242025!$AA$3:$AA$1315,DataRegularSeason20242025!$B$3:$B$1315, "&lt;=" &amp; GQ$1, DataRegularSeason20242025!$D$3:$D$1315, $A19)+SUMIFS(DataRegularSeason20242025!$AB$3:$AB$1315,DataRegularSeason20242025!$B$3:$B$1315, "&lt;=" &amp; GQ$1, DataRegularSeason20242025!$E$3:$E$1315, $A19)</f>
        <v>23</v>
      </c>
      <c r="GR19">
        <f>SUMIFS(DataRegularSeason20242025!$AA$3:$AA$1315,DataRegularSeason20242025!$B$3:$B$1315, "&lt;=" &amp; GR$1, DataRegularSeason20242025!$D$3:$D$1315, $A19)+SUMIFS(DataRegularSeason20242025!$AB$3:$AB$1315,DataRegularSeason20242025!$B$3:$B$1315, "&lt;=" &amp; GR$1, DataRegularSeason20242025!$E$3:$E$1315, $A19)</f>
        <v>23</v>
      </c>
      <c r="GS19">
        <f>SUMIFS(DataRegularSeason20242025!$AA$3:$AA$1315,DataRegularSeason20242025!$B$3:$B$1315, "&lt;=" &amp; GS$1, DataRegularSeason20242025!$D$3:$D$1315, $A19)+SUMIFS(DataRegularSeason20242025!$AB$3:$AB$1315,DataRegularSeason20242025!$B$3:$B$1315, "&lt;=" &amp; GS$1, DataRegularSeason20242025!$E$3:$E$1315, $A19)</f>
        <v>23</v>
      </c>
      <c r="GT19">
        <f>SUMIFS(DataRegularSeason20242025!$AA$3:$AA$1315,DataRegularSeason20242025!$B$3:$B$1315, "&lt;=" &amp; GT$1, DataRegularSeason20242025!$D$3:$D$1315, $A19)+SUMIFS(DataRegularSeason20242025!$AB$3:$AB$1315,DataRegularSeason20242025!$B$3:$B$1315, "&lt;=" &amp; GT$1, DataRegularSeason20242025!$E$3:$E$1315, $A19)</f>
        <v>23</v>
      </c>
      <c r="GU19">
        <f>SUMIFS(DataRegularSeason20242025!$AA$3:$AA$1315,DataRegularSeason20242025!$B$3:$B$1315, "&lt;=" &amp; GU$1, DataRegularSeason20242025!$D$3:$D$1315, $A19)+SUMIFS(DataRegularSeason20242025!$AB$3:$AB$1315,DataRegularSeason20242025!$B$3:$B$1315, "&lt;=" &amp; GU$1, DataRegularSeason20242025!$E$3:$E$1315, $A19)</f>
        <v>23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16</v>
      </c>
      <c r="AT21">
        <f>SUMIFS(DataRegularSeason20242025!$AA$3:$AA$1315,DataRegularSeason20242025!$B$3:$B$1315, "&lt;=" &amp; AT$1, DataRegularSeason20242025!$D$3:$D$1315, $A21)+SUMIFS(DataRegularSeason20242025!$AB$3:$AB$1315,DataRegularSeason20242025!$B$3:$B$1315, "&lt;=" &amp; AT$1, DataRegularSeason20242025!$E$3:$E$1315, $A21)</f>
        <v>16</v>
      </c>
      <c r="AU21">
        <f>SUMIFS(DataRegularSeason20242025!$AA$3:$AA$1315,DataRegularSeason20242025!$B$3:$B$1315, "&lt;=" &amp; AU$1, DataRegularSeason20242025!$D$3:$D$1315, $A21)+SUMIFS(DataRegularSeason20242025!$AB$3:$AB$1315,DataRegularSeason20242025!$B$3:$B$1315, "&lt;=" &amp; AU$1, DataRegularSeason20242025!$E$3:$E$1315, $A21)</f>
        <v>16</v>
      </c>
      <c r="AV21">
        <f>SUMIFS(DataRegularSeason20242025!$AA$3:$AA$1315,DataRegularSeason20242025!$B$3:$B$1315, "&lt;=" &amp; AV$1, DataRegularSeason20242025!$D$3:$D$1315, $A21)+SUMIFS(DataRegularSeason20242025!$AB$3:$AB$1315,DataRegularSeason20242025!$B$3:$B$1315, "&lt;=" &amp; AV$1, DataRegularSeason20242025!$E$3:$E$1315, $A21)</f>
        <v>16</v>
      </c>
      <c r="AW21">
        <f>SUMIFS(DataRegularSeason20242025!$AA$3:$AA$1315,DataRegularSeason20242025!$B$3:$B$1315, "&lt;=" &amp; AW$1, DataRegularSeason20242025!$D$3:$D$1315, $A21)+SUMIFS(DataRegularSeason20242025!$AB$3:$AB$1315,DataRegularSeason20242025!$B$3:$B$1315, "&lt;=" &amp; AW$1, DataRegularSeason20242025!$E$3:$E$1315, $A21)</f>
        <v>16</v>
      </c>
      <c r="AX21">
        <f>SUMIFS(DataRegularSeason20242025!$AA$3:$AA$1315,DataRegularSeason20242025!$B$3:$B$1315, "&lt;=" &amp; AX$1, DataRegularSeason20242025!$D$3:$D$1315, $A21)+SUMIFS(DataRegularSeason20242025!$AB$3:$AB$1315,DataRegularSeason20242025!$B$3:$B$1315, "&lt;=" &amp; AX$1, DataRegularSeason20242025!$E$3:$E$1315, $A21)</f>
        <v>16</v>
      </c>
      <c r="AY21">
        <f>SUMIFS(DataRegularSeason20242025!$AA$3:$AA$1315,DataRegularSeason20242025!$B$3:$B$1315, "&lt;=" &amp; AY$1, DataRegularSeason20242025!$D$3:$D$1315, $A21)+SUMIFS(DataRegularSeason20242025!$AB$3:$AB$1315,DataRegularSeason20242025!$B$3:$B$1315, "&lt;=" &amp; AY$1, DataRegularSeason20242025!$E$3:$E$1315, $A21)</f>
        <v>16</v>
      </c>
      <c r="AZ21">
        <f>SUMIFS(DataRegularSeason20242025!$AA$3:$AA$1315,DataRegularSeason20242025!$B$3:$B$1315, "&lt;=" &amp; AZ$1, DataRegularSeason20242025!$D$3:$D$1315, $A21)+SUMIFS(DataRegularSeason20242025!$AB$3:$AB$1315,DataRegularSeason20242025!$B$3:$B$1315, "&lt;=" &amp; AZ$1, DataRegularSeason20242025!$E$3:$E$1315, $A21)</f>
        <v>16</v>
      </c>
      <c r="BA21">
        <f>SUMIFS(DataRegularSeason20242025!$AA$3:$AA$1315,DataRegularSeason20242025!$B$3:$B$1315, "&lt;=" &amp; BA$1, DataRegularSeason20242025!$D$3:$D$1315, $A21)+SUMIFS(DataRegularSeason20242025!$AB$3:$AB$1315,DataRegularSeason20242025!$B$3:$B$1315, "&lt;=" &amp; BA$1, DataRegularSeason20242025!$E$3:$E$1315, $A21)</f>
        <v>16</v>
      </c>
      <c r="BB21">
        <f>SUMIFS(DataRegularSeason20242025!$AA$3:$AA$1315,DataRegularSeason20242025!$B$3:$B$1315, "&lt;=" &amp; BB$1, DataRegularSeason20242025!$D$3:$D$1315, $A21)+SUMIFS(DataRegularSeason20242025!$AB$3:$AB$1315,DataRegularSeason20242025!$B$3:$B$1315, "&lt;=" &amp; BB$1, DataRegularSeason20242025!$E$3:$E$1315, $A21)</f>
        <v>16</v>
      </c>
      <c r="BC21">
        <f>SUMIFS(DataRegularSeason20242025!$AA$3:$AA$1315,DataRegularSeason20242025!$B$3:$B$1315, "&lt;=" &amp; BC$1, DataRegularSeason20242025!$D$3:$D$1315, $A21)+SUMIFS(DataRegularSeason20242025!$AB$3:$AB$1315,DataRegularSeason20242025!$B$3:$B$1315, "&lt;=" &amp; BC$1, DataRegularSeason20242025!$E$3:$E$1315, $A21)</f>
        <v>16</v>
      </c>
      <c r="BD21">
        <f>SUMIFS(DataRegularSeason20242025!$AA$3:$AA$1315,DataRegularSeason20242025!$B$3:$B$1315, "&lt;=" &amp; BD$1, DataRegularSeason20242025!$D$3:$D$1315, $A21)+SUMIFS(DataRegularSeason20242025!$AB$3:$AB$1315,DataRegularSeason20242025!$B$3:$B$1315, "&lt;=" &amp; BD$1, DataRegularSeason20242025!$E$3:$E$1315, $A21)</f>
        <v>16</v>
      </c>
      <c r="BE21">
        <f>SUMIFS(DataRegularSeason20242025!$AA$3:$AA$1315,DataRegularSeason20242025!$B$3:$B$1315, "&lt;=" &amp; BE$1, DataRegularSeason20242025!$D$3:$D$1315, $A21)+SUMIFS(DataRegularSeason20242025!$AB$3:$AB$1315,DataRegularSeason20242025!$B$3:$B$1315, "&lt;=" &amp; BE$1, DataRegularSeason20242025!$E$3:$E$1315, $A21)</f>
        <v>16</v>
      </c>
      <c r="BF21">
        <f>SUMIFS(DataRegularSeason20242025!$AA$3:$AA$1315,DataRegularSeason20242025!$B$3:$B$1315, "&lt;=" &amp; BF$1, DataRegularSeason20242025!$D$3:$D$1315, $A21)+SUMIFS(DataRegularSeason20242025!$AB$3:$AB$1315,DataRegularSeason20242025!$B$3:$B$1315, "&lt;=" &amp; BF$1, DataRegularSeason20242025!$E$3:$E$1315, $A21)</f>
        <v>16</v>
      </c>
      <c r="BG21">
        <f>SUMIFS(DataRegularSeason20242025!$AA$3:$AA$1315,DataRegularSeason20242025!$B$3:$B$1315, "&lt;=" &amp; BG$1, DataRegularSeason20242025!$D$3:$D$1315, $A21)+SUMIFS(DataRegularSeason20242025!$AB$3:$AB$1315,DataRegularSeason20242025!$B$3:$B$1315, "&lt;=" &amp; BG$1, DataRegularSeason20242025!$E$3:$E$1315, $A21)</f>
        <v>16</v>
      </c>
      <c r="BH21">
        <f>SUMIFS(DataRegularSeason20242025!$AA$3:$AA$1315,DataRegularSeason20242025!$B$3:$B$1315, "&lt;=" &amp; BH$1, DataRegularSeason20242025!$D$3:$D$1315, $A21)+SUMIFS(DataRegularSeason20242025!$AB$3:$AB$1315,DataRegularSeason20242025!$B$3:$B$1315, "&lt;=" &amp; BH$1, DataRegularSeason20242025!$E$3:$E$1315, $A21)</f>
        <v>16</v>
      </c>
      <c r="BI21">
        <f>SUMIFS(DataRegularSeason20242025!$AA$3:$AA$1315,DataRegularSeason20242025!$B$3:$B$1315, "&lt;=" &amp; BI$1, DataRegularSeason20242025!$D$3:$D$1315, $A21)+SUMIFS(DataRegularSeason20242025!$AB$3:$AB$1315,DataRegularSeason20242025!$B$3:$B$1315, "&lt;=" &amp; BI$1, DataRegularSeason20242025!$E$3:$E$1315, $A21)</f>
        <v>16</v>
      </c>
      <c r="BJ21">
        <f>SUMIFS(DataRegularSeason20242025!$AA$3:$AA$1315,DataRegularSeason20242025!$B$3:$B$1315, "&lt;=" &amp; BJ$1, DataRegularSeason20242025!$D$3:$D$1315, $A21)+SUMIFS(DataRegularSeason20242025!$AB$3:$AB$1315,DataRegularSeason20242025!$B$3:$B$1315, "&lt;=" &amp; BJ$1, DataRegularSeason20242025!$E$3:$E$1315, $A21)</f>
        <v>16</v>
      </c>
      <c r="BK21">
        <f>SUMIFS(DataRegularSeason20242025!$AA$3:$AA$1315,DataRegularSeason20242025!$B$3:$B$1315, "&lt;=" &amp; BK$1, DataRegularSeason20242025!$D$3:$D$1315, $A21)+SUMIFS(DataRegularSeason20242025!$AB$3:$AB$1315,DataRegularSeason20242025!$B$3:$B$1315, "&lt;=" &amp; BK$1, DataRegularSeason20242025!$E$3:$E$1315, $A21)</f>
        <v>16</v>
      </c>
      <c r="BL21">
        <f>SUMIFS(DataRegularSeason20242025!$AA$3:$AA$1315,DataRegularSeason20242025!$B$3:$B$1315, "&lt;=" &amp; BL$1, DataRegularSeason20242025!$D$3:$D$1315, $A21)+SUMIFS(DataRegularSeason20242025!$AB$3:$AB$1315,DataRegularSeason20242025!$B$3:$B$1315, "&lt;=" &amp; BL$1, DataRegularSeason20242025!$E$3:$E$1315, $A21)</f>
        <v>16</v>
      </c>
      <c r="BM21">
        <f>SUMIFS(DataRegularSeason20242025!$AA$3:$AA$1315,DataRegularSeason20242025!$B$3:$B$1315, "&lt;=" &amp; BM$1, DataRegularSeason20242025!$D$3:$D$1315, $A21)+SUMIFS(DataRegularSeason20242025!$AB$3:$AB$1315,DataRegularSeason20242025!$B$3:$B$1315, "&lt;=" &amp; BM$1, DataRegularSeason20242025!$E$3:$E$1315, $A21)</f>
        <v>16</v>
      </c>
      <c r="BN21">
        <f>SUMIFS(DataRegularSeason20242025!$AA$3:$AA$1315,DataRegularSeason20242025!$B$3:$B$1315, "&lt;=" &amp; BN$1, DataRegularSeason20242025!$D$3:$D$1315, $A21)+SUMIFS(DataRegularSeason20242025!$AB$3:$AB$1315,DataRegularSeason20242025!$B$3:$B$1315, "&lt;=" &amp; BN$1, DataRegularSeason20242025!$E$3:$E$1315, $A21)</f>
        <v>16</v>
      </c>
      <c r="BO21">
        <f>SUMIFS(DataRegularSeason20242025!$AA$3:$AA$1315,DataRegularSeason20242025!$B$3:$B$1315, "&lt;=" &amp; BO$1, DataRegularSeason20242025!$D$3:$D$1315, $A21)+SUMIFS(DataRegularSeason20242025!$AB$3:$AB$1315,DataRegularSeason20242025!$B$3:$B$1315, "&lt;=" &amp; BO$1, DataRegularSeason20242025!$E$3:$E$1315, $A21)</f>
        <v>16</v>
      </c>
      <c r="BP21">
        <f>SUMIFS(DataRegularSeason20242025!$AA$3:$AA$1315,DataRegularSeason20242025!$B$3:$B$1315, "&lt;=" &amp; BP$1, DataRegularSeason20242025!$D$3:$D$1315, $A21)+SUMIFS(DataRegularSeason20242025!$AB$3:$AB$1315,DataRegularSeason20242025!$B$3:$B$1315, "&lt;=" &amp; BP$1, DataRegularSeason20242025!$E$3:$E$1315, $A21)</f>
        <v>16</v>
      </c>
      <c r="BQ21">
        <f>SUMIFS(DataRegularSeason20242025!$AA$3:$AA$1315,DataRegularSeason20242025!$B$3:$B$1315, "&lt;=" &amp; BQ$1, DataRegularSeason20242025!$D$3:$D$1315, $A21)+SUMIFS(DataRegularSeason20242025!$AB$3:$AB$1315,DataRegularSeason20242025!$B$3:$B$1315, "&lt;=" &amp; BQ$1, DataRegularSeason20242025!$E$3:$E$1315, $A21)</f>
        <v>16</v>
      </c>
      <c r="BR21">
        <f>SUMIFS(DataRegularSeason20242025!$AA$3:$AA$1315,DataRegularSeason20242025!$B$3:$B$1315, "&lt;=" &amp; BR$1, DataRegularSeason20242025!$D$3:$D$1315, $A21)+SUMIFS(DataRegularSeason20242025!$AB$3:$AB$1315,DataRegularSeason20242025!$B$3:$B$1315, "&lt;=" &amp; BR$1, DataRegularSeason20242025!$E$3:$E$1315, $A21)</f>
        <v>16</v>
      </c>
      <c r="BS21">
        <f>SUMIFS(DataRegularSeason20242025!$AA$3:$AA$1315,DataRegularSeason20242025!$B$3:$B$1315, "&lt;=" &amp; BS$1, DataRegularSeason20242025!$D$3:$D$1315, $A21)+SUMIFS(DataRegularSeason20242025!$AB$3:$AB$1315,DataRegularSeason20242025!$B$3:$B$1315, "&lt;=" &amp; BS$1, DataRegularSeason20242025!$E$3:$E$1315, $A21)</f>
        <v>16</v>
      </c>
      <c r="BT21">
        <f>SUMIFS(DataRegularSeason20242025!$AA$3:$AA$1315,DataRegularSeason20242025!$B$3:$B$1315, "&lt;=" &amp; BT$1, DataRegularSeason20242025!$D$3:$D$1315, $A21)+SUMIFS(DataRegularSeason20242025!$AB$3:$AB$1315,DataRegularSeason20242025!$B$3:$B$1315, "&lt;=" &amp; BT$1, DataRegularSeason20242025!$E$3:$E$1315, $A21)</f>
        <v>16</v>
      </c>
      <c r="BU21">
        <f>SUMIFS(DataRegularSeason20242025!$AA$3:$AA$1315,DataRegularSeason20242025!$B$3:$B$1315, "&lt;=" &amp; BU$1, DataRegularSeason20242025!$D$3:$D$1315, $A21)+SUMIFS(DataRegularSeason20242025!$AB$3:$AB$1315,DataRegularSeason20242025!$B$3:$B$1315, "&lt;=" &amp; BU$1, DataRegularSeason20242025!$E$3:$E$1315, $A21)</f>
        <v>16</v>
      </c>
      <c r="BV21">
        <f>SUMIFS(DataRegularSeason20242025!$AA$3:$AA$1315,DataRegularSeason20242025!$B$3:$B$1315, "&lt;=" &amp; BV$1, DataRegularSeason20242025!$D$3:$D$1315, $A21)+SUMIFS(DataRegularSeason20242025!$AB$3:$AB$1315,DataRegularSeason20242025!$B$3:$B$1315, "&lt;=" &amp; BV$1, DataRegularSeason20242025!$E$3:$E$1315, $A21)</f>
        <v>16</v>
      </c>
      <c r="BW21">
        <f>SUMIFS(DataRegularSeason20242025!$AA$3:$AA$1315,DataRegularSeason20242025!$B$3:$B$1315, "&lt;=" &amp; BW$1, DataRegularSeason20242025!$D$3:$D$1315, $A21)+SUMIFS(DataRegularSeason20242025!$AB$3:$AB$1315,DataRegularSeason20242025!$B$3:$B$1315, "&lt;=" &amp; BW$1, DataRegularSeason20242025!$E$3:$E$1315, $A21)</f>
        <v>16</v>
      </c>
      <c r="BX21">
        <f>SUMIFS(DataRegularSeason20242025!$AA$3:$AA$1315,DataRegularSeason20242025!$B$3:$B$1315, "&lt;=" &amp; BX$1, DataRegularSeason20242025!$D$3:$D$1315, $A21)+SUMIFS(DataRegularSeason20242025!$AB$3:$AB$1315,DataRegularSeason20242025!$B$3:$B$1315, "&lt;=" &amp; BX$1, DataRegularSeason20242025!$E$3:$E$1315, $A21)</f>
        <v>16</v>
      </c>
      <c r="BY21">
        <f>SUMIFS(DataRegularSeason20242025!$AA$3:$AA$1315,DataRegularSeason20242025!$B$3:$B$1315, "&lt;=" &amp; BY$1, DataRegularSeason20242025!$D$3:$D$1315, $A21)+SUMIFS(DataRegularSeason20242025!$AB$3:$AB$1315,DataRegularSeason20242025!$B$3:$B$1315, "&lt;=" &amp; BY$1, DataRegularSeason20242025!$E$3:$E$1315, $A21)</f>
        <v>16</v>
      </c>
      <c r="BZ21">
        <f>SUMIFS(DataRegularSeason20242025!$AA$3:$AA$1315,DataRegularSeason20242025!$B$3:$B$1315, "&lt;=" &amp; BZ$1, DataRegularSeason20242025!$D$3:$D$1315, $A21)+SUMIFS(DataRegularSeason20242025!$AB$3:$AB$1315,DataRegularSeason20242025!$B$3:$B$1315, "&lt;=" &amp; BZ$1, DataRegularSeason20242025!$E$3:$E$1315, $A21)</f>
        <v>16</v>
      </c>
      <c r="CA21">
        <f>SUMIFS(DataRegularSeason20242025!$AA$3:$AA$1315,DataRegularSeason20242025!$B$3:$B$1315, "&lt;=" &amp; CA$1, DataRegularSeason20242025!$D$3:$D$1315, $A21)+SUMIFS(DataRegularSeason20242025!$AB$3:$AB$1315,DataRegularSeason20242025!$B$3:$B$1315, "&lt;=" &amp; CA$1, DataRegularSeason20242025!$E$3:$E$1315, $A21)</f>
        <v>16</v>
      </c>
      <c r="CB21">
        <f>SUMIFS(DataRegularSeason20242025!$AA$3:$AA$1315,DataRegularSeason20242025!$B$3:$B$1315, "&lt;=" &amp; CB$1, DataRegularSeason20242025!$D$3:$D$1315, $A21)+SUMIFS(DataRegularSeason20242025!$AB$3:$AB$1315,DataRegularSeason20242025!$B$3:$B$1315, "&lt;=" &amp; CB$1, DataRegularSeason20242025!$E$3:$E$1315, $A21)</f>
        <v>16</v>
      </c>
      <c r="CC21">
        <f>SUMIFS(DataRegularSeason20242025!$AA$3:$AA$1315,DataRegularSeason20242025!$B$3:$B$1315, "&lt;=" &amp; CC$1, DataRegularSeason20242025!$D$3:$D$1315, $A21)+SUMIFS(DataRegularSeason20242025!$AB$3:$AB$1315,DataRegularSeason20242025!$B$3:$B$1315, "&lt;=" &amp; CC$1, DataRegularSeason20242025!$E$3:$E$1315, $A21)</f>
        <v>16</v>
      </c>
      <c r="CD21">
        <f>SUMIFS(DataRegularSeason20242025!$AA$3:$AA$1315,DataRegularSeason20242025!$B$3:$B$1315, "&lt;=" &amp; CD$1, DataRegularSeason20242025!$D$3:$D$1315, $A21)+SUMIFS(DataRegularSeason20242025!$AB$3:$AB$1315,DataRegularSeason20242025!$B$3:$B$1315, "&lt;=" &amp; CD$1, DataRegularSeason20242025!$E$3:$E$1315, $A21)</f>
        <v>16</v>
      </c>
      <c r="CE21">
        <f>SUMIFS(DataRegularSeason20242025!$AA$3:$AA$1315,DataRegularSeason20242025!$B$3:$B$1315, "&lt;=" &amp; CE$1, DataRegularSeason20242025!$D$3:$D$1315, $A21)+SUMIFS(DataRegularSeason20242025!$AB$3:$AB$1315,DataRegularSeason20242025!$B$3:$B$1315, "&lt;=" &amp; CE$1, DataRegularSeason20242025!$E$3:$E$1315, $A21)</f>
        <v>16</v>
      </c>
      <c r="CF21">
        <f>SUMIFS(DataRegularSeason20242025!$AA$3:$AA$1315,DataRegularSeason20242025!$B$3:$B$1315, "&lt;=" &amp; CF$1, DataRegularSeason20242025!$D$3:$D$1315, $A21)+SUMIFS(DataRegularSeason20242025!$AB$3:$AB$1315,DataRegularSeason20242025!$B$3:$B$1315, "&lt;=" &amp; CF$1, DataRegularSeason20242025!$E$3:$E$1315, $A21)</f>
        <v>16</v>
      </c>
      <c r="CG21">
        <f>SUMIFS(DataRegularSeason20242025!$AA$3:$AA$1315,DataRegularSeason20242025!$B$3:$B$1315, "&lt;=" &amp; CG$1, DataRegularSeason20242025!$D$3:$D$1315, $A21)+SUMIFS(DataRegularSeason20242025!$AB$3:$AB$1315,DataRegularSeason20242025!$B$3:$B$1315, "&lt;=" &amp; CG$1, DataRegularSeason20242025!$E$3:$E$1315, $A21)</f>
        <v>16</v>
      </c>
      <c r="CH21">
        <f>SUMIFS(DataRegularSeason20242025!$AA$3:$AA$1315,DataRegularSeason20242025!$B$3:$B$1315, "&lt;=" &amp; CH$1, DataRegularSeason20242025!$D$3:$D$1315, $A21)+SUMIFS(DataRegularSeason20242025!$AB$3:$AB$1315,DataRegularSeason20242025!$B$3:$B$1315, "&lt;=" &amp; CH$1, DataRegularSeason20242025!$E$3:$E$1315, $A21)</f>
        <v>16</v>
      </c>
      <c r="CI21">
        <f>SUMIFS(DataRegularSeason20242025!$AA$3:$AA$1315,DataRegularSeason20242025!$B$3:$B$1315, "&lt;=" &amp; CI$1, DataRegularSeason20242025!$D$3:$D$1315, $A21)+SUMIFS(DataRegularSeason20242025!$AB$3:$AB$1315,DataRegularSeason20242025!$B$3:$B$1315, "&lt;=" &amp; CI$1, DataRegularSeason20242025!$E$3:$E$1315, $A21)</f>
        <v>16</v>
      </c>
      <c r="CJ21">
        <f>SUMIFS(DataRegularSeason20242025!$AA$3:$AA$1315,DataRegularSeason20242025!$B$3:$B$1315, "&lt;=" &amp; CJ$1, DataRegularSeason20242025!$D$3:$D$1315, $A21)+SUMIFS(DataRegularSeason20242025!$AB$3:$AB$1315,DataRegularSeason20242025!$B$3:$B$1315, "&lt;=" &amp; CJ$1, DataRegularSeason20242025!$E$3:$E$1315, $A21)</f>
        <v>16</v>
      </c>
      <c r="CK21">
        <f>SUMIFS(DataRegularSeason20242025!$AA$3:$AA$1315,DataRegularSeason20242025!$B$3:$B$1315, "&lt;=" &amp; CK$1, DataRegularSeason20242025!$D$3:$D$1315, $A21)+SUMIFS(DataRegularSeason20242025!$AB$3:$AB$1315,DataRegularSeason20242025!$B$3:$B$1315, "&lt;=" &amp; CK$1, DataRegularSeason20242025!$E$3:$E$1315, $A21)</f>
        <v>16</v>
      </c>
      <c r="CL21">
        <f>SUMIFS(DataRegularSeason20242025!$AA$3:$AA$1315,DataRegularSeason20242025!$B$3:$B$1315, "&lt;=" &amp; CL$1, DataRegularSeason20242025!$D$3:$D$1315, $A21)+SUMIFS(DataRegularSeason20242025!$AB$3:$AB$1315,DataRegularSeason20242025!$B$3:$B$1315, "&lt;=" &amp; CL$1, DataRegularSeason20242025!$E$3:$E$1315, $A21)</f>
        <v>16</v>
      </c>
      <c r="CM21">
        <f>SUMIFS(DataRegularSeason20242025!$AA$3:$AA$1315,DataRegularSeason20242025!$B$3:$B$1315, "&lt;=" &amp; CM$1, DataRegularSeason20242025!$D$3:$D$1315, $A21)+SUMIFS(DataRegularSeason20242025!$AB$3:$AB$1315,DataRegularSeason20242025!$B$3:$B$1315, "&lt;=" &amp; CM$1, DataRegularSeason20242025!$E$3:$E$1315, $A21)</f>
        <v>16</v>
      </c>
      <c r="CN21">
        <f>SUMIFS(DataRegularSeason20242025!$AA$3:$AA$1315,DataRegularSeason20242025!$B$3:$B$1315, "&lt;=" &amp; CN$1, DataRegularSeason20242025!$D$3:$D$1315, $A21)+SUMIFS(DataRegularSeason20242025!$AB$3:$AB$1315,DataRegularSeason20242025!$B$3:$B$1315, "&lt;=" &amp; CN$1, DataRegularSeason20242025!$E$3:$E$1315, $A21)</f>
        <v>16</v>
      </c>
      <c r="CO21">
        <f>SUMIFS(DataRegularSeason20242025!$AA$3:$AA$1315,DataRegularSeason20242025!$B$3:$B$1315, "&lt;=" &amp; CO$1, DataRegularSeason20242025!$D$3:$D$1315, $A21)+SUMIFS(DataRegularSeason20242025!$AB$3:$AB$1315,DataRegularSeason20242025!$B$3:$B$1315, "&lt;=" &amp; CO$1, DataRegularSeason20242025!$E$3:$E$1315, $A21)</f>
        <v>16</v>
      </c>
      <c r="CP21">
        <f>SUMIFS(DataRegularSeason20242025!$AA$3:$AA$1315,DataRegularSeason20242025!$B$3:$B$1315, "&lt;=" &amp; CP$1, DataRegularSeason20242025!$D$3:$D$1315, $A21)+SUMIFS(DataRegularSeason20242025!$AB$3:$AB$1315,DataRegularSeason20242025!$B$3:$B$1315, "&lt;=" &amp; CP$1, DataRegularSeason20242025!$E$3:$E$1315, $A21)</f>
        <v>16</v>
      </c>
      <c r="CQ21">
        <f>SUMIFS(DataRegularSeason20242025!$AA$3:$AA$1315,DataRegularSeason20242025!$B$3:$B$1315, "&lt;=" &amp; CQ$1, DataRegularSeason20242025!$D$3:$D$1315, $A21)+SUMIFS(DataRegularSeason20242025!$AB$3:$AB$1315,DataRegularSeason20242025!$B$3:$B$1315, "&lt;=" &amp; CQ$1, DataRegularSeason20242025!$E$3:$E$1315, $A21)</f>
        <v>16</v>
      </c>
      <c r="CR21">
        <f>SUMIFS(DataRegularSeason20242025!$AA$3:$AA$1315,DataRegularSeason20242025!$B$3:$B$1315, "&lt;=" &amp; CR$1, DataRegularSeason20242025!$D$3:$D$1315, $A21)+SUMIFS(DataRegularSeason20242025!$AB$3:$AB$1315,DataRegularSeason20242025!$B$3:$B$1315, "&lt;=" &amp; CR$1, DataRegularSeason20242025!$E$3:$E$1315, $A21)</f>
        <v>16</v>
      </c>
      <c r="CS21">
        <f>SUMIFS(DataRegularSeason20242025!$AA$3:$AA$1315,DataRegularSeason20242025!$B$3:$B$1315, "&lt;=" &amp; CS$1, DataRegularSeason20242025!$D$3:$D$1315, $A21)+SUMIFS(DataRegularSeason20242025!$AB$3:$AB$1315,DataRegularSeason20242025!$B$3:$B$1315, "&lt;=" &amp; CS$1, DataRegularSeason20242025!$E$3:$E$1315, $A21)</f>
        <v>16</v>
      </c>
      <c r="CT21">
        <f>SUMIFS(DataRegularSeason20242025!$AA$3:$AA$1315,DataRegularSeason20242025!$B$3:$B$1315, "&lt;=" &amp; CT$1, DataRegularSeason20242025!$D$3:$D$1315, $A21)+SUMIFS(DataRegularSeason20242025!$AB$3:$AB$1315,DataRegularSeason20242025!$B$3:$B$1315, "&lt;=" &amp; CT$1, DataRegularSeason20242025!$E$3:$E$1315, $A21)</f>
        <v>16</v>
      </c>
      <c r="CU21">
        <f>SUMIFS(DataRegularSeason20242025!$AA$3:$AA$1315,DataRegularSeason20242025!$B$3:$B$1315, "&lt;=" &amp; CU$1, DataRegularSeason20242025!$D$3:$D$1315, $A21)+SUMIFS(DataRegularSeason20242025!$AB$3:$AB$1315,DataRegularSeason20242025!$B$3:$B$1315, "&lt;=" &amp; CU$1, DataRegularSeason20242025!$E$3:$E$1315, $A21)</f>
        <v>16</v>
      </c>
      <c r="CV21">
        <f>SUMIFS(DataRegularSeason20242025!$AA$3:$AA$1315,DataRegularSeason20242025!$B$3:$B$1315, "&lt;=" &amp; CV$1, DataRegularSeason20242025!$D$3:$D$1315, $A21)+SUMIFS(DataRegularSeason20242025!$AB$3:$AB$1315,DataRegularSeason20242025!$B$3:$B$1315, "&lt;=" &amp; CV$1, DataRegularSeason20242025!$E$3:$E$1315, $A21)</f>
        <v>16</v>
      </c>
      <c r="CW21">
        <f>SUMIFS(DataRegularSeason20242025!$AA$3:$AA$1315,DataRegularSeason20242025!$B$3:$B$1315, "&lt;=" &amp; CW$1, DataRegularSeason20242025!$D$3:$D$1315, $A21)+SUMIFS(DataRegularSeason20242025!$AB$3:$AB$1315,DataRegularSeason20242025!$B$3:$B$1315, "&lt;=" &amp; CW$1, DataRegularSeason20242025!$E$3:$E$1315, $A21)</f>
        <v>16</v>
      </c>
      <c r="CX21">
        <f>SUMIFS(DataRegularSeason20242025!$AA$3:$AA$1315,DataRegularSeason20242025!$B$3:$B$1315, "&lt;=" &amp; CX$1, DataRegularSeason20242025!$D$3:$D$1315, $A21)+SUMIFS(DataRegularSeason20242025!$AB$3:$AB$1315,DataRegularSeason20242025!$B$3:$B$1315, "&lt;=" &amp; CX$1, DataRegularSeason20242025!$E$3:$E$1315, $A21)</f>
        <v>16</v>
      </c>
      <c r="CY21">
        <f>SUMIFS(DataRegularSeason20242025!$AA$3:$AA$1315,DataRegularSeason20242025!$B$3:$B$1315, "&lt;=" &amp; CY$1, DataRegularSeason20242025!$D$3:$D$1315, $A21)+SUMIFS(DataRegularSeason20242025!$AB$3:$AB$1315,DataRegularSeason20242025!$B$3:$B$1315, "&lt;=" &amp; CY$1, DataRegularSeason20242025!$E$3:$E$1315, $A21)</f>
        <v>16</v>
      </c>
      <c r="CZ21">
        <f>SUMIFS(DataRegularSeason20242025!$AA$3:$AA$1315,DataRegularSeason20242025!$B$3:$B$1315, "&lt;=" &amp; CZ$1, DataRegularSeason20242025!$D$3:$D$1315, $A21)+SUMIFS(DataRegularSeason20242025!$AB$3:$AB$1315,DataRegularSeason20242025!$B$3:$B$1315, "&lt;=" &amp; CZ$1, DataRegularSeason20242025!$E$3:$E$1315, $A21)</f>
        <v>16</v>
      </c>
      <c r="DA21">
        <f>SUMIFS(DataRegularSeason20242025!$AA$3:$AA$1315,DataRegularSeason20242025!$B$3:$B$1315, "&lt;=" &amp; DA$1, DataRegularSeason20242025!$D$3:$D$1315, $A21)+SUMIFS(DataRegularSeason20242025!$AB$3:$AB$1315,DataRegularSeason20242025!$B$3:$B$1315, "&lt;=" &amp; DA$1, DataRegularSeason20242025!$E$3:$E$1315, $A21)</f>
        <v>16</v>
      </c>
      <c r="DB21">
        <f>SUMIFS(DataRegularSeason20242025!$AA$3:$AA$1315,DataRegularSeason20242025!$B$3:$B$1315, "&lt;=" &amp; DB$1, DataRegularSeason20242025!$D$3:$D$1315, $A21)+SUMIFS(DataRegularSeason20242025!$AB$3:$AB$1315,DataRegularSeason20242025!$B$3:$B$1315, "&lt;=" &amp; DB$1, DataRegularSeason20242025!$E$3:$E$1315, $A21)</f>
        <v>16</v>
      </c>
      <c r="DC21">
        <f>SUMIFS(DataRegularSeason20242025!$AA$3:$AA$1315,DataRegularSeason20242025!$B$3:$B$1315, "&lt;=" &amp; DC$1, DataRegularSeason20242025!$D$3:$D$1315, $A21)+SUMIFS(DataRegularSeason20242025!$AB$3:$AB$1315,DataRegularSeason20242025!$B$3:$B$1315, "&lt;=" &amp; DC$1, DataRegularSeason20242025!$E$3:$E$1315, $A21)</f>
        <v>16</v>
      </c>
      <c r="DD21">
        <f>SUMIFS(DataRegularSeason20242025!$AA$3:$AA$1315,DataRegularSeason20242025!$B$3:$B$1315, "&lt;=" &amp; DD$1, DataRegularSeason20242025!$D$3:$D$1315, $A21)+SUMIFS(DataRegularSeason20242025!$AB$3:$AB$1315,DataRegularSeason20242025!$B$3:$B$1315, "&lt;=" &amp; DD$1, DataRegularSeason20242025!$E$3:$E$1315, $A21)</f>
        <v>16</v>
      </c>
      <c r="DE21">
        <f>SUMIFS(DataRegularSeason20242025!$AA$3:$AA$1315,DataRegularSeason20242025!$B$3:$B$1315, "&lt;=" &amp; DE$1, DataRegularSeason20242025!$D$3:$D$1315, $A21)+SUMIFS(DataRegularSeason20242025!$AB$3:$AB$1315,DataRegularSeason20242025!$B$3:$B$1315, "&lt;=" &amp; DE$1, DataRegularSeason20242025!$E$3:$E$1315, $A21)</f>
        <v>16</v>
      </c>
      <c r="DF21">
        <f>SUMIFS(DataRegularSeason20242025!$AA$3:$AA$1315,DataRegularSeason20242025!$B$3:$B$1315, "&lt;=" &amp; DF$1, DataRegularSeason20242025!$D$3:$D$1315, $A21)+SUMIFS(DataRegularSeason20242025!$AB$3:$AB$1315,DataRegularSeason20242025!$B$3:$B$1315, "&lt;=" &amp; DF$1, DataRegularSeason20242025!$E$3:$E$1315, $A21)</f>
        <v>16</v>
      </c>
      <c r="DG21">
        <f>SUMIFS(DataRegularSeason20242025!$AA$3:$AA$1315,DataRegularSeason20242025!$B$3:$B$1315, "&lt;=" &amp; DG$1, DataRegularSeason20242025!$D$3:$D$1315, $A21)+SUMIFS(DataRegularSeason20242025!$AB$3:$AB$1315,DataRegularSeason20242025!$B$3:$B$1315, "&lt;=" &amp; DG$1, DataRegularSeason20242025!$E$3:$E$1315, $A21)</f>
        <v>16</v>
      </c>
      <c r="DH21">
        <f>SUMIFS(DataRegularSeason20242025!$AA$3:$AA$1315,DataRegularSeason20242025!$B$3:$B$1315, "&lt;=" &amp; DH$1, DataRegularSeason20242025!$D$3:$D$1315, $A21)+SUMIFS(DataRegularSeason20242025!$AB$3:$AB$1315,DataRegularSeason20242025!$B$3:$B$1315, "&lt;=" &amp; DH$1, DataRegularSeason20242025!$E$3:$E$1315, $A21)</f>
        <v>16</v>
      </c>
      <c r="DI21">
        <f>SUMIFS(DataRegularSeason20242025!$AA$3:$AA$1315,DataRegularSeason20242025!$B$3:$B$1315, "&lt;=" &amp; DI$1, DataRegularSeason20242025!$D$3:$D$1315, $A21)+SUMIFS(DataRegularSeason20242025!$AB$3:$AB$1315,DataRegularSeason20242025!$B$3:$B$1315, "&lt;=" &amp; DI$1, DataRegularSeason20242025!$E$3:$E$1315, $A21)</f>
        <v>16</v>
      </c>
      <c r="DJ21">
        <f>SUMIFS(DataRegularSeason20242025!$AA$3:$AA$1315,DataRegularSeason20242025!$B$3:$B$1315, "&lt;=" &amp; DJ$1, DataRegularSeason20242025!$D$3:$D$1315, $A21)+SUMIFS(DataRegularSeason20242025!$AB$3:$AB$1315,DataRegularSeason20242025!$B$3:$B$1315, "&lt;=" &amp; DJ$1, DataRegularSeason20242025!$E$3:$E$1315, $A21)</f>
        <v>16</v>
      </c>
      <c r="DK21">
        <f>SUMIFS(DataRegularSeason20242025!$AA$3:$AA$1315,DataRegularSeason20242025!$B$3:$B$1315, "&lt;=" &amp; DK$1, DataRegularSeason20242025!$D$3:$D$1315, $A21)+SUMIFS(DataRegularSeason20242025!$AB$3:$AB$1315,DataRegularSeason20242025!$B$3:$B$1315, "&lt;=" &amp; DK$1, DataRegularSeason20242025!$E$3:$E$1315, $A21)</f>
        <v>16</v>
      </c>
      <c r="DL21">
        <f>SUMIFS(DataRegularSeason20242025!$AA$3:$AA$1315,DataRegularSeason20242025!$B$3:$B$1315, "&lt;=" &amp; DL$1, DataRegularSeason20242025!$D$3:$D$1315, $A21)+SUMIFS(DataRegularSeason20242025!$AB$3:$AB$1315,DataRegularSeason20242025!$B$3:$B$1315, "&lt;=" &amp; DL$1, DataRegularSeason20242025!$E$3:$E$1315, $A21)</f>
        <v>16</v>
      </c>
      <c r="DM21">
        <f>SUMIFS(DataRegularSeason20242025!$AA$3:$AA$1315,DataRegularSeason20242025!$B$3:$B$1315, "&lt;=" &amp; DM$1, DataRegularSeason20242025!$D$3:$D$1315, $A21)+SUMIFS(DataRegularSeason20242025!$AB$3:$AB$1315,DataRegularSeason20242025!$B$3:$B$1315, "&lt;=" &amp; DM$1, DataRegularSeason20242025!$E$3:$E$1315, $A21)</f>
        <v>16</v>
      </c>
      <c r="DN21">
        <f>SUMIFS(DataRegularSeason20242025!$AA$3:$AA$1315,DataRegularSeason20242025!$B$3:$B$1315, "&lt;=" &amp; DN$1, DataRegularSeason20242025!$D$3:$D$1315, $A21)+SUMIFS(DataRegularSeason20242025!$AB$3:$AB$1315,DataRegularSeason20242025!$B$3:$B$1315, "&lt;=" &amp; DN$1, DataRegularSeason20242025!$E$3:$E$1315, $A21)</f>
        <v>16</v>
      </c>
      <c r="DO21">
        <f>SUMIFS(DataRegularSeason20242025!$AA$3:$AA$1315,DataRegularSeason20242025!$B$3:$B$1315, "&lt;=" &amp; DO$1, DataRegularSeason20242025!$D$3:$D$1315, $A21)+SUMIFS(DataRegularSeason20242025!$AB$3:$AB$1315,DataRegularSeason20242025!$B$3:$B$1315, "&lt;=" &amp; DO$1, DataRegularSeason20242025!$E$3:$E$1315, $A21)</f>
        <v>16</v>
      </c>
      <c r="DP21">
        <f>SUMIFS(DataRegularSeason20242025!$AA$3:$AA$1315,DataRegularSeason20242025!$B$3:$B$1315, "&lt;=" &amp; DP$1, DataRegularSeason20242025!$D$3:$D$1315, $A21)+SUMIFS(DataRegularSeason20242025!$AB$3:$AB$1315,DataRegularSeason20242025!$B$3:$B$1315, "&lt;=" &amp; DP$1, DataRegularSeason20242025!$E$3:$E$1315, $A21)</f>
        <v>16</v>
      </c>
      <c r="DQ21">
        <f>SUMIFS(DataRegularSeason20242025!$AA$3:$AA$1315,DataRegularSeason20242025!$B$3:$B$1315, "&lt;=" &amp; DQ$1, DataRegularSeason20242025!$D$3:$D$1315, $A21)+SUMIFS(DataRegularSeason20242025!$AB$3:$AB$1315,DataRegularSeason20242025!$B$3:$B$1315, "&lt;=" &amp; DQ$1, DataRegularSeason20242025!$E$3:$E$1315, $A21)</f>
        <v>16</v>
      </c>
      <c r="DR21">
        <f>SUMIFS(DataRegularSeason20242025!$AA$3:$AA$1315,DataRegularSeason20242025!$B$3:$B$1315, "&lt;=" &amp; DR$1, DataRegularSeason20242025!$D$3:$D$1315, $A21)+SUMIFS(DataRegularSeason20242025!$AB$3:$AB$1315,DataRegularSeason20242025!$B$3:$B$1315, "&lt;=" &amp; DR$1, DataRegularSeason20242025!$E$3:$E$1315, $A21)</f>
        <v>16</v>
      </c>
      <c r="DS21">
        <f>SUMIFS(DataRegularSeason20242025!$AA$3:$AA$1315,DataRegularSeason20242025!$B$3:$B$1315, "&lt;=" &amp; DS$1, DataRegularSeason20242025!$D$3:$D$1315, $A21)+SUMIFS(DataRegularSeason20242025!$AB$3:$AB$1315,DataRegularSeason20242025!$B$3:$B$1315, "&lt;=" &amp; DS$1, DataRegularSeason20242025!$E$3:$E$1315, $A21)</f>
        <v>16</v>
      </c>
      <c r="DT21">
        <f>SUMIFS(DataRegularSeason20242025!$AA$3:$AA$1315,DataRegularSeason20242025!$B$3:$B$1315, "&lt;=" &amp; DT$1, DataRegularSeason20242025!$D$3:$D$1315, $A21)+SUMIFS(DataRegularSeason20242025!$AB$3:$AB$1315,DataRegularSeason20242025!$B$3:$B$1315, "&lt;=" &amp; DT$1, DataRegularSeason20242025!$E$3:$E$1315, $A21)</f>
        <v>16</v>
      </c>
      <c r="DU21">
        <f>SUMIFS(DataRegularSeason20242025!$AA$3:$AA$1315,DataRegularSeason20242025!$B$3:$B$1315, "&lt;=" &amp; DU$1, DataRegularSeason20242025!$D$3:$D$1315, $A21)+SUMIFS(DataRegularSeason20242025!$AB$3:$AB$1315,DataRegularSeason20242025!$B$3:$B$1315, "&lt;=" &amp; DU$1, DataRegularSeason20242025!$E$3:$E$1315, $A21)</f>
        <v>16</v>
      </c>
      <c r="DV21">
        <f>SUMIFS(DataRegularSeason20242025!$AA$3:$AA$1315,DataRegularSeason20242025!$B$3:$B$1315, "&lt;=" &amp; DV$1, DataRegularSeason20242025!$D$3:$D$1315, $A21)+SUMIFS(DataRegularSeason20242025!$AB$3:$AB$1315,DataRegularSeason20242025!$B$3:$B$1315, "&lt;=" &amp; DV$1, DataRegularSeason20242025!$E$3:$E$1315, $A21)</f>
        <v>16</v>
      </c>
      <c r="DW21">
        <f>SUMIFS(DataRegularSeason20242025!$AA$3:$AA$1315,DataRegularSeason20242025!$B$3:$B$1315, "&lt;=" &amp; DW$1, DataRegularSeason20242025!$D$3:$D$1315, $A21)+SUMIFS(DataRegularSeason20242025!$AB$3:$AB$1315,DataRegularSeason20242025!$B$3:$B$1315, "&lt;=" &amp; DW$1, DataRegularSeason20242025!$E$3:$E$1315, $A21)</f>
        <v>16</v>
      </c>
      <c r="DX21">
        <f>SUMIFS(DataRegularSeason20242025!$AA$3:$AA$1315,DataRegularSeason20242025!$B$3:$B$1315, "&lt;=" &amp; DX$1, DataRegularSeason20242025!$D$3:$D$1315, $A21)+SUMIFS(DataRegularSeason20242025!$AB$3:$AB$1315,DataRegularSeason20242025!$B$3:$B$1315, "&lt;=" &amp; DX$1, DataRegularSeason20242025!$E$3:$E$1315, $A21)</f>
        <v>16</v>
      </c>
      <c r="DY21">
        <f>SUMIFS(DataRegularSeason20242025!$AA$3:$AA$1315,DataRegularSeason20242025!$B$3:$B$1315, "&lt;=" &amp; DY$1, DataRegularSeason20242025!$D$3:$D$1315, $A21)+SUMIFS(DataRegularSeason20242025!$AB$3:$AB$1315,DataRegularSeason20242025!$B$3:$B$1315, "&lt;=" &amp; DY$1, DataRegularSeason20242025!$E$3:$E$1315, $A21)</f>
        <v>16</v>
      </c>
      <c r="DZ21">
        <f>SUMIFS(DataRegularSeason20242025!$AA$3:$AA$1315,DataRegularSeason20242025!$B$3:$B$1315, "&lt;=" &amp; DZ$1, DataRegularSeason20242025!$D$3:$D$1315, $A21)+SUMIFS(DataRegularSeason20242025!$AB$3:$AB$1315,DataRegularSeason20242025!$B$3:$B$1315, "&lt;=" &amp; DZ$1, DataRegularSeason20242025!$E$3:$E$1315, $A21)</f>
        <v>16</v>
      </c>
      <c r="EA21">
        <f>SUMIFS(DataRegularSeason20242025!$AA$3:$AA$1315,DataRegularSeason20242025!$B$3:$B$1315, "&lt;=" &amp; EA$1, DataRegularSeason20242025!$D$3:$D$1315, $A21)+SUMIFS(DataRegularSeason20242025!$AB$3:$AB$1315,DataRegularSeason20242025!$B$3:$B$1315, "&lt;=" &amp; EA$1, DataRegularSeason20242025!$E$3:$E$1315, $A21)</f>
        <v>16</v>
      </c>
      <c r="EB21">
        <f>SUMIFS(DataRegularSeason20242025!$AA$3:$AA$1315,DataRegularSeason20242025!$B$3:$B$1315, "&lt;=" &amp; EB$1, DataRegularSeason20242025!$D$3:$D$1315, $A21)+SUMIFS(DataRegularSeason20242025!$AB$3:$AB$1315,DataRegularSeason20242025!$B$3:$B$1315, "&lt;=" &amp; EB$1, DataRegularSeason20242025!$E$3:$E$1315, $A21)</f>
        <v>16</v>
      </c>
      <c r="EC21">
        <f>SUMIFS(DataRegularSeason20242025!$AA$3:$AA$1315,DataRegularSeason20242025!$B$3:$B$1315, "&lt;=" &amp; EC$1, DataRegularSeason20242025!$D$3:$D$1315, $A21)+SUMIFS(DataRegularSeason20242025!$AB$3:$AB$1315,DataRegularSeason20242025!$B$3:$B$1315, "&lt;=" &amp; EC$1, DataRegularSeason20242025!$E$3:$E$1315, $A21)</f>
        <v>16</v>
      </c>
      <c r="ED21">
        <f>SUMIFS(DataRegularSeason20242025!$AA$3:$AA$1315,DataRegularSeason20242025!$B$3:$B$1315, "&lt;=" &amp; ED$1, DataRegularSeason20242025!$D$3:$D$1315, $A21)+SUMIFS(DataRegularSeason20242025!$AB$3:$AB$1315,DataRegularSeason20242025!$B$3:$B$1315, "&lt;=" &amp; ED$1, DataRegularSeason20242025!$E$3:$E$1315, $A21)</f>
        <v>16</v>
      </c>
      <c r="EE21">
        <f>SUMIFS(DataRegularSeason20242025!$AA$3:$AA$1315,DataRegularSeason20242025!$B$3:$B$1315, "&lt;=" &amp; EE$1, DataRegularSeason20242025!$D$3:$D$1315, $A21)+SUMIFS(DataRegularSeason20242025!$AB$3:$AB$1315,DataRegularSeason20242025!$B$3:$B$1315, "&lt;=" &amp; EE$1, DataRegularSeason20242025!$E$3:$E$1315, $A21)</f>
        <v>16</v>
      </c>
      <c r="EF21">
        <f>SUMIFS(DataRegularSeason20242025!$AA$3:$AA$1315,DataRegularSeason20242025!$B$3:$B$1315, "&lt;=" &amp; EF$1, DataRegularSeason20242025!$D$3:$D$1315, $A21)+SUMIFS(DataRegularSeason20242025!$AB$3:$AB$1315,DataRegularSeason20242025!$B$3:$B$1315, "&lt;=" &amp; EF$1, DataRegularSeason20242025!$E$3:$E$1315, $A21)</f>
        <v>16</v>
      </c>
      <c r="EG21">
        <f>SUMIFS(DataRegularSeason20242025!$AA$3:$AA$1315,DataRegularSeason20242025!$B$3:$B$1315, "&lt;=" &amp; EG$1, DataRegularSeason20242025!$D$3:$D$1315, $A21)+SUMIFS(DataRegularSeason20242025!$AB$3:$AB$1315,DataRegularSeason20242025!$B$3:$B$1315, "&lt;=" &amp; EG$1, DataRegularSeason20242025!$E$3:$E$1315, $A21)</f>
        <v>16</v>
      </c>
      <c r="EH21">
        <f>SUMIFS(DataRegularSeason20242025!$AA$3:$AA$1315,DataRegularSeason20242025!$B$3:$B$1315, "&lt;=" &amp; EH$1, DataRegularSeason20242025!$D$3:$D$1315, $A21)+SUMIFS(DataRegularSeason20242025!$AB$3:$AB$1315,DataRegularSeason20242025!$B$3:$B$1315, "&lt;=" &amp; EH$1, DataRegularSeason20242025!$E$3:$E$1315, $A21)</f>
        <v>16</v>
      </c>
      <c r="EI21">
        <f>SUMIFS(DataRegularSeason20242025!$AA$3:$AA$1315,DataRegularSeason20242025!$B$3:$B$1315, "&lt;=" &amp; EI$1, DataRegularSeason20242025!$D$3:$D$1315, $A21)+SUMIFS(DataRegularSeason20242025!$AB$3:$AB$1315,DataRegularSeason20242025!$B$3:$B$1315, "&lt;=" &amp; EI$1, DataRegularSeason20242025!$E$3:$E$1315, $A21)</f>
        <v>16</v>
      </c>
      <c r="EJ21">
        <f>SUMIFS(DataRegularSeason20242025!$AA$3:$AA$1315,DataRegularSeason20242025!$B$3:$B$1315, "&lt;=" &amp; EJ$1, DataRegularSeason20242025!$D$3:$D$1315, $A21)+SUMIFS(DataRegularSeason20242025!$AB$3:$AB$1315,DataRegularSeason20242025!$B$3:$B$1315, "&lt;=" &amp; EJ$1, DataRegularSeason20242025!$E$3:$E$1315, $A21)</f>
        <v>16</v>
      </c>
      <c r="EK21">
        <f>SUMIFS(DataRegularSeason20242025!$AA$3:$AA$1315,DataRegularSeason20242025!$B$3:$B$1315, "&lt;=" &amp; EK$1, DataRegularSeason20242025!$D$3:$D$1315, $A21)+SUMIFS(DataRegularSeason20242025!$AB$3:$AB$1315,DataRegularSeason20242025!$B$3:$B$1315, "&lt;=" &amp; EK$1, DataRegularSeason20242025!$E$3:$E$1315, $A21)</f>
        <v>16</v>
      </c>
      <c r="EL21">
        <f>SUMIFS(DataRegularSeason20242025!$AA$3:$AA$1315,DataRegularSeason20242025!$B$3:$B$1315, "&lt;=" &amp; EL$1, DataRegularSeason20242025!$D$3:$D$1315, $A21)+SUMIFS(DataRegularSeason20242025!$AB$3:$AB$1315,DataRegularSeason20242025!$B$3:$B$1315, "&lt;=" &amp; EL$1, DataRegularSeason20242025!$E$3:$E$1315, $A21)</f>
        <v>16</v>
      </c>
      <c r="EM21">
        <f>SUMIFS(DataRegularSeason20242025!$AA$3:$AA$1315,DataRegularSeason20242025!$B$3:$B$1315, "&lt;=" &amp; EM$1, DataRegularSeason20242025!$D$3:$D$1315, $A21)+SUMIFS(DataRegularSeason20242025!$AB$3:$AB$1315,DataRegularSeason20242025!$B$3:$B$1315, "&lt;=" &amp; EM$1, DataRegularSeason20242025!$E$3:$E$1315, $A21)</f>
        <v>16</v>
      </c>
      <c r="EN21">
        <f>SUMIFS(DataRegularSeason20242025!$AA$3:$AA$1315,DataRegularSeason20242025!$B$3:$B$1315, "&lt;=" &amp; EN$1, DataRegularSeason20242025!$D$3:$D$1315, $A21)+SUMIFS(DataRegularSeason20242025!$AB$3:$AB$1315,DataRegularSeason20242025!$B$3:$B$1315, "&lt;=" &amp; EN$1, DataRegularSeason20242025!$E$3:$E$1315, $A21)</f>
        <v>16</v>
      </c>
      <c r="EO21">
        <f>SUMIFS(DataRegularSeason20242025!$AA$3:$AA$1315,DataRegularSeason20242025!$B$3:$B$1315, "&lt;=" &amp; EO$1, DataRegularSeason20242025!$D$3:$D$1315, $A21)+SUMIFS(DataRegularSeason20242025!$AB$3:$AB$1315,DataRegularSeason20242025!$B$3:$B$1315, "&lt;=" &amp; EO$1, DataRegularSeason20242025!$E$3:$E$1315, $A21)</f>
        <v>16</v>
      </c>
      <c r="EP21">
        <f>SUMIFS(DataRegularSeason20242025!$AA$3:$AA$1315,DataRegularSeason20242025!$B$3:$B$1315, "&lt;=" &amp; EP$1, DataRegularSeason20242025!$D$3:$D$1315, $A21)+SUMIFS(DataRegularSeason20242025!$AB$3:$AB$1315,DataRegularSeason20242025!$B$3:$B$1315, "&lt;=" &amp; EP$1, DataRegularSeason20242025!$E$3:$E$1315, $A21)</f>
        <v>16</v>
      </c>
      <c r="EQ21">
        <f>SUMIFS(DataRegularSeason20242025!$AA$3:$AA$1315,DataRegularSeason20242025!$B$3:$B$1315, "&lt;=" &amp; EQ$1, DataRegularSeason20242025!$D$3:$D$1315, $A21)+SUMIFS(DataRegularSeason20242025!$AB$3:$AB$1315,DataRegularSeason20242025!$B$3:$B$1315, "&lt;=" &amp; EQ$1, DataRegularSeason20242025!$E$3:$E$1315, $A21)</f>
        <v>16</v>
      </c>
      <c r="ER21">
        <f>SUMIFS(DataRegularSeason20242025!$AA$3:$AA$1315,DataRegularSeason20242025!$B$3:$B$1315, "&lt;=" &amp; ER$1, DataRegularSeason20242025!$D$3:$D$1315, $A21)+SUMIFS(DataRegularSeason20242025!$AB$3:$AB$1315,DataRegularSeason20242025!$B$3:$B$1315, "&lt;=" &amp; ER$1, DataRegularSeason20242025!$E$3:$E$1315, $A21)</f>
        <v>16</v>
      </c>
      <c r="ES21">
        <f>SUMIFS(DataRegularSeason20242025!$AA$3:$AA$1315,DataRegularSeason20242025!$B$3:$B$1315, "&lt;=" &amp; ES$1, DataRegularSeason20242025!$D$3:$D$1315, $A21)+SUMIFS(DataRegularSeason20242025!$AB$3:$AB$1315,DataRegularSeason20242025!$B$3:$B$1315, "&lt;=" &amp; ES$1, DataRegularSeason20242025!$E$3:$E$1315, $A21)</f>
        <v>16</v>
      </c>
      <c r="ET21">
        <f>SUMIFS(DataRegularSeason20242025!$AA$3:$AA$1315,DataRegularSeason20242025!$B$3:$B$1315, "&lt;=" &amp; ET$1, DataRegularSeason20242025!$D$3:$D$1315, $A21)+SUMIFS(DataRegularSeason20242025!$AB$3:$AB$1315,DataRegularSeason20242025!$B$3:$B$1315, "&lt;=" &amp; ET$1, DataRegularSeason20242025!$E$3:$E$1315, $A21)</f>
        <v>16</v>
      </c>
      <c r="EU21">
        <f>SUMIFS(DataRegularSeason20242025!$AA$3:$AA$1315,DataRegularSeason20242025!$B$3:$B$1315, "&lt;=" &amp; EU$1, DataRegularSeason20242025!$D$3:$D$1315, $A21)+SUMIFS(DataRegularSeason20242025!$AB$3:$AB$1315,DataRegularSeason20242025!$B$3:$B$1315, "&lt;=" &amp; EU$1, DataRegularSeason20242025!$E$3:$E$1315, $A21)</f>
        <v>16</v>
      </c>
      <c r="EV21">
        <f>SUMIFS(DataRegularSeason20242025!$AA$3:$AA$1315,DataRegularSeason20242025!$B$3:$B$1315, "&lt;=" &amp; EV$1, DataRegularSeason20242025!$D$3:$D$1315, $A21)+SUMIFS(DataRegularSeason20242025!$AB$3:$AB$1315,DataRegularSeason20242025!$B$3:$B$1315, "&lt;=" &amp; EV$1, DataRegularSeason20242025!$E$3:$E$1315, $A21)</f>
        <v>16</v>
      </c>
      <c r="EW21">
        <f>SUMIFS(DataRegularSeason20242025!$AA$3:$AA$1315,DataRegularSeason20242025!$B$3:$B$1315, "&lt;=" &amp; EW$1, DataRegularSeason20242025!$D$3:$D$1315, $A21)+SUMIFS(DataRegularSeason20242025!$AB$3:$AB$1315,DataRegularSeason20242025!$B$3:$B$1315, "&lt;=" &amp; EW$1, DataRegularSeason20242025!$E$3:$E$1315, $A21)</f>
        <v>16</v>
      </c>
      <c r="EX21">
        <f>SUMIFS(DataRegularSeason20242025!$AA$3:$AA$1315,DataRegularSeason20242025!$B$3:$B$1315, "&lt;=" &amp; EX$1, DataRegularSeason20242025!$D$3:$D$1315, $A21)+SUMIFS(DataRegularSeason20242025!$AB$3:$AB$1315,DataRegularSeason20242025!$B$3:$B$1315, "&lt;=" &amp; EX$1, DataRegularSeason20242025!$E$3:$E$1315, $A21)</f>
        <v>16</v>
      </c>
      <c r="EY21">
        <f>SUMIFS(DataRegularSeason20242025!$AA$3:$AA$1315,DataRegularSeason20242025!$B$3:$B$1315, "&lt;=" &amp; EY$1, DataRegularSeason20242025!$D$3:$D$1315, $A21)+SUMIFS(DataRegularSeason20242025!$AB$3:$AB$1315,DataRegularSeason20242025!$B$3:$B$1315, "&lt;=" &amp; EY$1, DataRegularSeason20242025!$E$3:$E$1315, $A21)</f>
        <v>16</v>
      </c>
      <c r="EZ21">
        <f>SUMIFS(DataRegularSeason20242025!$AA$3:$AA$1315,DataRegularSeason20242025!$B$3:$B$1315, "&lt;=" &amp; EZ$1, DataRegularSeason20242025!$D$3:$D$1315, $A21)+SUMIFS(DataRegularSeason20242025!$AB$3:$AB$1315,DataRegularSeason20242025!$B$3:$B$1315, "&lt;=" &amp; EZ$1, DataRegularSeason20242025!$E$3:$E$1315, $A21)</f>
        <v>16</v>
      </c>
      <c r="FA21">
        <f>SUMIFS(DataRegularSeason20242025!$AA$3:$AA$1315,DataRegularSeason20242025!$B$3:$B$1315, "&lt;=" &amp; FA$1, DataRegularSeason20242025!$D$3:$D$1315, $A21)+SUMIFS(DataRegularSeason20242025!$AB$3:$AB$1315,DataRegularSeason20242025!$B$3:$B$1315, "&lt;=" &amp; FA$1, DataRegularSeason20242025!$E$3:$E$1315, $A21)</f>
        <v>16</v>
      </c>
      <c r="FB21">
        <f>SUMIFS(DataRegularSeason20242025!$AA$3:$AA$1315,DataRegularSeason20242025!$B$3:$B$1315, "&lt;=" &amp; FB$1, DataRegularSeason20242025!$D$3:$D$1315, $A21)+SUMIFS(DataRegularSeason20242025!$AB$3:$AB$1315,DataRegularSeason20242025!$B$3:$B$1315, "&lt;=" &amp; FB$1, DataRegularSeason20242025!$E$3:$E$1315, $A21)</f>
        <v>16</v>
      </c>
      <c r="FC21">
        <f>SUMIFS(DataRegularSeason20242025!$AA$3:$AA$1315,DataRegularSeason20242025!$B$3:$B$1315, "&lt;=" &amp; FC$1, DataRegularSeason20242025!$D$3:$D$1315, $A21)+SUMIFS(DataRegularSeason20242025!$AB$3:$AB$1315,DataRegularSeason20242025!$B$3:$B$1315, "&lt;=" &amp; FC$1, DataRegularSeason20242025!$E$3:$E$1315, $A21)</f>
        <v>16</v>
      </c>
      <c r="FD21">
        <f>SUMIFS(DataRegularSeason20242025!$AA$3:$AA$1315,DataRegularSeason20242025!$B$3:$B$1315, "&lt;=" &amp; FD$1, DataRegularSeason20242025!$D$3:$D$1315, $A21)+SUMIFS(DataRegularSeason20242025!$AB$3:$AB$1315,DataRegularSeason20242025!$B$3:$B$1315, "&lt;=" &amp; FD$1, DataRegularSeason20242025!$E$3:$E$1315, $A21)</f>
        <v>16</v>
      </c>
      <c r="FE21">
        <f>SUMIFS(DataRegularSeason20242025!$AA$3:$AA$1315,DataRegularSeason20242025!$B$3:$B$1315, "&lt;=" &amp; FE$1, DataRegularSeason20242025!$D$3:$D$1315, $A21)+SUMIFS(DataRegularSeason20242025!$AB$3:$AB$1315,DataRegularSeason20242025!$B$3:$B$1315, "&lt;=" &amp; FE$1, DataRegularSeason20242025!$E$3:$E$1315, $A21)</f>
        <v>16</v>
      </c>
      <c r="FF21">
        <f>SUMIFS(DataRegularSeason20242025!$AA$3:$AA$1315,DataRegularSeason20242025!$B$3:$B$1315, "&lt;=" &amp; FF$1, DataRegularSeason20242025!$D$3:$D$1315, $A21)+SUMIFS(DataRegularSeason20242025!$AB$3:$AB$1315,DataRegularSeason20242025!$B$3:$B$1315, "&lt;=" &amp; FF$1, DataRegularSeason20242025!$E$3:$E$1315, $A21)</f>
        <v>16</v>
      </c>
      <c r="FG21">
        <f>SUMIFS(DataRegularSeason20242025!$AA$3:$AA$1315,DataRegularSeason20242025!$B$3:$B$1315, "&lt;=" &amp; FG$1, DataRegularSeason20242025!$D$3:$D$1315, $A21)+SUMIFS(DataRegularSeason20242025!$AB$3:$AB$1315,DataRegularSeason20242025!$B$3:$B$1315, "&lt;=" &amp; FG$1, DataRegularSeason20242025!$E$3:$E$1315, $A21)</f>
        <v>16</v>
      </c>
      <c r="FH21">
        <f>SUMIFS(DataRegularSeason20242025!$AA$3:$AA$1315,DataRegularSeason20242025!$B$3:$B$1315, "&lt;=" &amp; FH$1, DataRegularSeason20242025!$D$3:$D$1315, $A21)+SUMIFS(DataRegularSeason20242025!$AB$3:$AB$1315,DataRegularSeason20242025!$B$3:$B$1315, "&lt;=" &amp; FH$1, DataRegularSeason20242025!$E$3:$E$1315, $A21)</f>
        <v>16</v>
      </c>
      <c r="FI21">
        <f>SUMIFS(DataRegularSeason20242025!$AA$3:$AA$1315,DataRegularSeason20242025!$B$3:$B$1315, "&lt;=" &amp; FI$1, DataRegularSeason20242025!$D$3:$D$1315, $A21)+SUMIFS(DataRegularSeason20242025!$AB$3:$AB$1315,DataRegularSeason20242025!$B$3:$B$1315, "&lt;=" &amp; FI$1, DataRegularSeason20242025!$E$3:$E$1315, $A21)</f>
        <v>16</v>
      </c>
      <c r="FJ21">
        <f>SUMIFS(DataRegularSeason20242025!$AA$3:$AA$1315,DataRegularSeason20242025!$B$3:$B$1315, "&lt;=" &amp; FJ$1, DataRegularSeason20242025!$D$3:$D$1315, $A21)+SUMIFS(DataRegularSeason20242025!$AB$3:$AB$1315,DataRegularSeason20242025!$B$3:$B$1315, "&lt;=" &amp; FJ$1, DataRegularSeason20242025!$E$3:$E$1315, $A21)</f>
        <v>16</v>
      </c>
      <c r="FK21">
        <f>SUMIFS(DataRegularSeason20242025!$AA$3:$AA$1315,DataRegularSeason20242025!$B$3:$B$1315, "&lt;=" &amp; FK$1, DataRegularSeason20242025!$D$3:$D$1315, $A21)+SUMIFS(DataRegularSeason20242025!$AB$3:$AB$1315,DataRegularSeason20242025!$B$3:$B$1315, "&lt;=" &amp; FK$1, DataRegularSeason20242025!$E$3:$E$1315, $A21)</f>
        <v>16</v>
      </c>
      <c r="FL21">
        <f>SUMIFS(DataRegularSeason20242025!$AA$3:$AA$1315,DataRegularSeason20242025!$B$3:$B$1315, "&lt;=" &amp; FL$1, DataRegularSeason20242025!$D$3:$D$1315, $A21)+SUMIFS(DataRegularSeason20242025!$AB$3:$AB$1315,DataRegularSeason20242025!$B$3:$B$1315, "&lt;=" &amp; FL$1, DataRegularSeason20242025!$E$3:$E$1315, $A21)</f>
        <v>16</v>
      </c>
      <c r="FM21">
        <f>SUMIFS(DataRegularSeason20242025!$AA$3:$AA$1315,DataRegularSeason20242025!$B$3:$B$1315, "&lt;=" &amp; FM$1, DataRegularSeason20242025!$D$3:$D$1315, $A21)+SUMIFS(DataRegularSeason20242025!$AB$3:$AB$1315,DataRegularSeason20242025!$B$3:$B$1315, "&lt;=" &amp; FM$1, DataRegularSeason20242025!$E$3:$E$1315, $A21)</f>
        <v>16</v>
      </c>
      <c r="FN21">
        <f>SUMIFS(DataRegularSeason20242025!$AA$3:$AA$1315,DataRegularSeason20242025!$B$3:$B$1315, "&lt;=" &amp; FN$1, DataRegularSeason20242025!$D$3:$D$1315, $A21)+SUMIFS(DataRegularSeason20242025!$AB$3:$AB$1315,DataRegularSeason20242025!$B$3:$B$1315, "&lt;=" &amp; FN$1, DataRegularSeason20242025!$E$3:$E$1315, $A21)</f>
        <v>16</v>
      </c>
      <c r="FO21">
        <f>SUMIFS(DataRegularSeason20242025!$AA$3:$AA$1315,DataRegularSeason20242025!$B$3:$B$1315, "&lt;=" &amp; FO$1, DataRegularSeason20242025!$D$3:$D$1315, $A21)+SUMIFS(DataRegularSeason20242025!$AB$3:$AB$1315,DataRegularSeason20242025!$B$3:$B$1315, "&lt;=" &amp; FO$1, DataRegularSeason20242025!$E$3:$E$1315, $A21)</f>
        <v>16</v>
      </c>
      <c r="FP21">
        <f>SUMIFS(DataRegularSeason20242025!$AA$3:$AA$1315,DataRegularSeason20242025!$B$3:$B$1315, "&lt;=" &amp; FP$1, DataRegularSeason20242025!$D$3:$D$1315, $A21)+SUMIFS(DataRegularSeason20242025!$AB$3:$AB$1315,DataRegularSeason20242025!$B$3:$B$1315, "&lt;=" &amp; FP$1, DataRegularSeason20242025!$E$3:$E$1315, $A21)</f>
        <v>16</v>
      </c>
      <c r="FQ21">
        <f>SUMIFS(DataRegularSeason20242025!$AA$3:$AA$1315,DataRegularSeason20242025!$B$3:$B$1315, "&lt;=" &amp; FQ$1, DataRegularSeason20242025!$D$3:$D$1315, $A21)+SUMIFS(DataRegularSeason20242025!$AB$3:$AB$1315,DataRegularSeason20242025!$B$3:$B$1315, "&lt;=" &amp; FQ$1, DataRegularSeason20242025!$E$3:$E$1315, $A21)</f>
        <v>16</v>
      </c>
      <c r="FR21">
        <f>SUMIFS(DataRegularSeason20242025!$AA$3:$AA$1315,DataRegularSeason20242025!$B$3:$B$1315, "&lt;=" &amp; FR$1, DataRegularSeason20242025!$D$3:$D$1315, $A21)+SUMIFS(DataRegularSeason20242025!$AB$3:$AB$1315,DataRegularSeason20242025!$B$3:$B$1315, "&lt;=" &amp; FR$1, DataRegularSeason20242025!$E$3:$E$1315, $A21)</f>
        <v>16</v>
      </c>
      <c r="FS21">
        <f>SUMIFS(DataRegularSeason20242025!$AA$3:$AA$1315,DataRegularSeason20242025!$B$3:$B$1315, "&lt;=" &amp; FS$1, DataRegularSeason20242025!$D$3:$D$1315, $A21)+SUMIFS(DataRegularSeason20242025!$AB$3:$AB$1315,DataRegularSeason20242025!$B$3:$B$1315, "&lt;=" &amp; FS$1, DataRegularSeason20242025!$E$3:$E$1315, $A21)</f>
        <v>16</v>
      </c>
      <c r="FT21">
        <f>SUMIFS(DataRegularSeason20242025!$AA$3:$AA$1315,DataRegularSeason20242025!$B$3:$B$1315, "&lt;=" &amp; FT$1, DataRegularSeason20242025!$D$3:$D$1315, $A21)+SUMIFS(DataRegularSeason20242025!$AB$3:$AB$1315,DataRegularSeason20242025!$B$3:$B$1315, "&lt;=" &amp; FT$1, DataRegularSeason20242025!$E$3:$E$1315, $A21)</f>
        <v>16</v>
      </c>
      <c r="FU21">
        <f>SUMIFS(DataRegularSeason20242025!$AA$3:$AA$1315,DataRegularSeason20242025!$B$3:$B$1315, "&lt;=" &amp; FU$1, DataRegularSeason20242025!$D$3:$D$1315, $A21)+SUMIFS(DataRegularSeason20242025!$AB$3:$AB$1315,DataRegularSeason20242025!$B$3:$B$1315, "&lt;=" &amp; FU$1, DataRegularSeason20242025!$E$3:$E$1315, $A21)</f>
        <v>16</v>
      </c>
      <c r="FV21">
        <f>SUMIFS(DataRegularSeason20242025!$AA$3:$AA$1315,DataRegularSeason20242025!$B$3:$B$1315, "&lt;=" &amp; FV$1, DataRegularSeason20242025!$D$3:$D$1315, $A21)+SUMIFS(DataRegularSeason20242025!$AB$3:$AB$1315,DataRegularSeason20242025!$B$3:$B$1315, "&lt;=" &amp; FV$1, DataRegularSeason20242025!$E$3:$E$1315, $A21)</f>
        <v>16</v>
      </c>
      <c r="FW21">
        <f>SUMIFS(DataRegularSeason20242025!$AA$3:$AA$1315,DataRegularSeason20242025!$B$3:$B$1315, "&lt;=" &amp; FW$1, DataRegularSeason20242025!$D$3:$D$1315, $A21)+SUMIFS(DataRegularSeason20242025!$AB$3:$AB$1315,DataRegularSeason20242025!$B$3:$B$1315, "&lt;=" &amp; FW$1, DataRegularSeason20242025!$E$3:$E$1315, $A21)</f>
        <v>16</v>
      </c>
      <c r="FX21">
        <f>SUMIFS(DataRegularSeason20242025!$AA$3:$AA$1315,DataRegularSeason20242025!$B$3:$B$1315, "&lt;=" &amp; FX$1, DataRegularSeason20242025!$D$3:$D$1315, $A21)+SUMIFS(DataRegularSeason20242025!$AB$3:$AB$1315,DataRegularSeason20242025!$B$3:$B$1315, "&lt;=" &amp; FX$1, DataRegularSeason20242025!$E$3:$E$1315, $A21)</f>
        <v>16</v>
      </c>
      <c r="FY21">
        <f>SUMIFS(DataRegularSeason20242025!$AA$3:$AA$1315,DataRegularSeason20242025!$B$3:$B$1315, "&lt;=" &amp; FY$1, DataRegularSeason20242025!$D$3:$D$1315, $A21)+SUMIFS(DataRegularSeason20242025!$AB$3:$AB$1315,DataRegularSeason20242025!$B$3:$B$1315, "&lt;=" &amp; FY$1, DataRegularSeason20242025!$E$3:$E$1315, $A21)</f>
        <v>16</v>
      </c>
      <c r="FZ21">
        <f>SUMIFS(DataRegularSeason20242025!$AA$3:$AA$1315,DataRegularSeason20242025!$B$3:$B$1315, "&lt;=" &amp; FZ$1, DataRegularSeason20242025!$D$3:$D$1315, $A21)+SUMIFS(DataRegularSeason20242025!$AB$3:$AB$1315,DataRegularSeason20242025!$B$3:$B$1315, "&lt;=" &amp; FZ$1, DataRegularSeason20242025!$E$3:$E$1315, $A21)</f>
        <v>16</v>
      </c>
      <c r="GA21">
        <f>SUMIFS(DataRegularSeason20242025!$AA$3:$AA$1315,DataRegularSeason20242025!$B$3:$B$1315, "&lt;=" &amp; GA$1, DataRegularSeason20242025!$D$3:$D$1315, $A21)+SUMIFS(DataRegularSeason20242025!$AB$3:$AB$1315,DataRegularSeason20242025!$B$3:$B$1315, "&lt;=" &amp; GA$1, DataRegularSeason20242025!$E$3:$E$1315, $A21)</f>
        <v>16</v>
      </c>
      <c r="GB21">
        <f>SUMIFS(DataRegularSeason20242025!$AA$3:$AA$1315,DataRegularSeason20242025!$B$3:$B$1315, "&lt;=" &amp; GB$1, DataRegularSeason20242025!$D$3:$D$1315, $A21)+SUMIFS(DataRegularSeason20242025!$AB$3:$AB$1315,DataRegularSeason20242025!$B$3:$B$1315, "&lt;=" &amp; GB$1, DataRegularSeason20242025!$E$3:$E$1315, $A21)</f>
        <v>16</v>
      </c>
      <c r="GC21">
        <f>SUMIFS(DataRegularSeason20242025!$AA$3:$AA$1315,DataRegularSeason20242025!$B$3:$B$1315, "&lt;=" &amp; GC$1, DataRegularSeason20242025!$D$3:$D$1315, $A21)+SUMIFS(DataRegularSeason20242025!$AB$3:$AB$1315,DataRegularSeason20242025!$B$3:$B$1315, "&lt;=" &amp; GC$1, DataRegularSeason20242025!$E$3:$E$1315, $A21)</f>
        <v>16</v>
      </c>
      <c r="GD21">
        <f>SUMIFS(DataRegularSeason20242025!$AA$3:$AA$1315,DataRegularSeason20242025!$B$3:$B$1315, "&lt;=" &amp; GD$1, DataRegularSeason20242025!$D$3:$D$1315, $A21)+SUMIFS(DataRegularSeason20242025!$AB$3:$AB$1315,DataRegularSeason20242025!$B$3:$B$1315, "&lt;=" &amp; GD$1, DataRegularSeason20242025!$E$3:$E$1315, $A21)</f>
        <v>16</v>
      </c>
      <c r="GE21">
        <f>SUMIFS(DataRegularSeason20242025!$AA$3:$AA$1315,DataRegularSeason20242025!$B$3:$B$1315, "&lt;=" &amp; GE$1, DataRegularSeason20242025!$D$3:$D$1315, $A21)+SUMIFS(DataRegularSeason20242025!$AB$3:$AB$1315,DataRegularSeason20242025!$B$3:$B$1315, "&lt;=" &amp; GE$1, DataRegularSeason20242025!$E$3:$E$1315, $A21)</f>
        <v>16</v>
      </c>
      <c r="GF21">
        <f>SUMIFS(DataRegularSeason20242025!$AA$3:$AA$1315,DataRegularSeason20242025!$B$3:$B$1315, "&lt;=" &amp; GF$1, DataRegularSeason20242025!$D$3:$D$1315, $A21)+SUMIFS(DataRegularSeason20242025!$AB$3:$AB$1315,DataRegularSeason20242025!$B$3:$B$1315, "&lt;=" &amp; GF$1, DataRegularSeason20242025!$E$3:$E$1315, $A21)</f>
        <v>16</v>
      </c>
      <c r="GG21">
        <f>SUMIFS(DataRegularSeason20242025!$AA$3:$AA$1315,DataRegularSeason20242025!$B$3:$B$1315, "&lt;=" &amp; GG$1, DataRegularSeason20242025!$D$3:$D$1315, $A21)+SUMIFS(DataRegularSeason20242025!$AB$3:$AB$1315,DataRegularSeason20242025!$B$3:$B$1315, "&lt;=" &amp; GG$1, DataRegularSeason20242025!$E$3:$E$1315, $A21)</f>
        <v>16</v>
      </c>
      <c r="GH21">
        <f>SUMIFS(DataRegularSeason20242025!$AA$3:$AA$1315,DataRegularSeason20242025!$B$3:$B$1315, "&lt;=" &amp; GH$1, DataRegularSeason20242025!$D$3:$D$1315, $A21)+SUMIFS(DataRegularSeason20242025!$AB$3:$AB$1315,DataRegularSeason20242025!$B$3:$B$1315, "&lt;=" &amp; GH$1, DataRegularSeason20242025!$E$3:$E$1315, $A21)</f>
        <v>16</v>
      </c>
      <c r="GI21">
        <f>SUMIFS(DataRegularSeason20242025!$AA$3:$AA$1315,DataRegularSeason20242025!$B$3:$B$1315, "&lt;=" &amp; GI$1, DataRegularSeason20242025!$D$3:$D$1315, $A21)+SUMIFS(DataRegularSeason20242025!$AB$3:$AB$1315,DataRegularSeason20242025!$B$3:$B$1315, "&lt;=" &amp; GI$1, DataRegularSeason20242025!$E$3:$E$1315, $A21)</f>
        <v>16</v>
      </c>
      <c r="GJ21">
        <f>SUMIFS(DataRegularSeason20242025!$AA$3:$AA$1315,DataRegularSeason20242025!$B$3:$B$1315, "&lt;=" &amp; GJ$1, DataRegularSeason20242025!$D$3:$D$1315, $A21)+SUMIFS(DataRegularSeason20242025!$AB$3:$AB$1315,DataRegularSeason20242025!$B$3:$B$1315, "&lt;=" &amp; GJ$1, DataRegularSeason20242025!$E$3:$E$1315, $A21)</f>
        <v>16</v>
      </c>
      <c r="GK21">
        <f>SUMIFS(DataRegularSeason20242025!$AA$3:$AA$1315,DataRegularSeason20242025!$B$3:$B$1315, "&lt;=" &amp; GK$1, DataRegularSeason20242025!$D$3:$D$1315, $A21)+SUMIFS(DataRegularSeason20242025!$AB$3:$AB$1315,DataRegularSeason20242025!$B$3:$B$1315, "&lt;=" &amp; GK$1, DataRegularSeason20242025!$E$3:$E$1315, $A21)</f>
        <v>16</v>
      </c>
      <c r="GL21">
        <f>SUMIFS(DataRegularSeason20242025!$AA$3:$AA$1315,DataRegularSeason20242025!$B$3:$B$1315, "&lt;=" &amp; GL$1, DataRegularSeason20242025!$D$3:$D$1315, $A21)+SUMIFS(DataRegularSeason20242025!$AB$3:$AB$1315,DataRegularSeason20242025!$B$3:$B$1315, "&lt;=" &amp; GL$1, DataRegularSeason20242025!$E$3:$E$1315, $A21)</f>
        <v>16</v>
      </c>
      <c r="GM21">
        <f>SUMIFS(DataRegularSeason20242025!$AA$3:$AA$1315,DataRegularSeason20242025!$B$3:$B$1315, "&lt;=" &amp; GM$1, DataRegularSeason20242025!$D$3:$D$1315, $A21)+SUMIFS(DataRegularSeason20242025!$AB$3:$AB$1315,DataRegularSeason20242025!$B$3:$B$1315, "&lt;=" &amp; GM$1, DataRegularSeason20242025!$E$3:$E$1315, $A21)</f>
        <v>16</v>
      </c>
      <c r="GN21">
        <f>SUMIFS(DataRegularSeason20242025!$AA$3:$AA$1315,DataRegularSeason20242025!$B$3:$B$1315, "&lt;=" &amp; GN$1, DataRegularSeason20242025!$D$3:$D$1315, $A21)+SUMIFS(DataRegularSeason20242025!$AB$3:$AB$1315,DataRegularSeason20242025!$B$3:$B$1315, "&lt;=" &amp; GN$1, DataRegularSeason20242025!$E$3:$E$1315, $A21)</f>
        <v>16</v>
      </c>
      <c r="GO21">
        <f>SUMIFS(DataRegularSeason20242025!$AA$3:$AA$1315,DataRegularSeason20242025!$B$3:$B$1315, "&lt;=" &amp; GO$1, DataRegularSeason20242025!$D$3:$D$1315, $A21)+SUMIFS(DataRegularSeason20242025!$AB$3:$AB$1315,DataRegularSeason20242025!$B$3:$B$1315, "&lt;=" &amp; GO$1, DataRegularSeason20242025!$E$3:$E$1315, $A21)</f>
        <v>16</v>
      </c>
      <c r="GP21">
        <f>SUMIFS(DataRegularSeason20242025!$AA$3:$AA$1315,DataRegularSeason20242025!$B$3:$B$1315, "&lt;=" &amp; GP$1, DataRegularSeason20242025!$D$3:$D$1315, $A21)+SUMIFS(DataRegularSeason20242025!$AB$3:$AB$1315,DataRegularSeason20242025!$B$3:$B$1315, "&lt;=" &amp; GP$1, DataRegularSeason20242025!$E$3:$E$1315, $A21)</f>
        <v>16</v>
      </c>
      <c r="GQ21">
        <f>SUMIFS(DataRegularSeason20242025!$AA$3:$AA$1315,DataRegularSeason20242025!$B$3:$B$1315, "&lt;=" &amp; GQ$1, DataRegularSeason20242025!$D$3:$D$1315, $A21)+SUMIFS(DataRegularSeason20242025!$AB$3:$AB$1315,DataRegularSeason20242025!$B$3:$B$1315, "&lt;=" &amp; GQ$1, DataRegularSeason20242025!$E$3:$E$1315, $A21)</f>
        <v>16</v>
      </c>
      <c r="GR21">
        <f>SUMIFS(DataRegularSeason20242025!$AA$3:$AA$1315,DataRegularSeason20242025!$B$3:$B$1315, "&lt;=" &amp; GR$1, DataRegularSeason20242025!$D$3:$D$1315, $A21)+SUMIFS(DataRegularSeason20242025!$AB$3:$AB$1315,DataRegularSeason20242025!$B$3:$B$1315, "&lt;=" &amp; GR$1, DataRegularSeason20242025!$E$3:$E$1315, $A21)</f>
        <v>16</v>
      </c>
      <c r="GS21">
        <f>SUMIFS(DataRegularSeason20242025!$AA$3:$AA$1315,DataRegularSeason20242025!$B$3:$B$1315, "&lt;=" &amp; GS$1, DataRegularSeason20242025!$D$3:$D$1315, $A21)+SUMIFS(DataRegularSeason20242025!$AB$3:$AB$1315,DataRegularSeason20242025!$B$3:$B$1315, "&lt;=" &amp; GS$1, DataRegularSeason20242025!$E$3:$E$1315, $A21)</f>
        <v>16</v>
      </c>
      <c r="GT21">
        <f>SUMIFS(DataRegularSeason20242025!$AA$3:$AA$1315,DataRegularSeason20242025!$B$3:$B$1315, "&lt;=" &amp; GT$1, DataRegularSeason20242025!$D$3:$D$1315, $A21)+SUMIFS(DataRegularSeason20242025!$AB$3:$AB$1315,DataRegularSeason20242025!$B$3:$B$1315, "&lt;=" &amp; GT$1, DataRegularSeason20242025!$E$3:$E$1315, $A21)</f>
        <v>16</v>
      </c>
      <c r="GU21">
        <f>SUMIFS(DataRegularSeason20242025!$AA$3:$AA$1315,DataRegularSeason20242025!$B$3:$B$1315, "&lt;=" &amp; GU$1, DataRegularSeason20242025!$D$3:$D$1315, $A21)+SUMIFS(DataRegularSeason20242025!$AB$3:$AB$1315,DataRegularSeason20242025!$B$3:$B$1315, "&lt;=" &amp; GU$1, DataRegularSeason20242025!$E$3:$E$1315, $A21)</f>
        <v>16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12</v>
      </c>
      <c r="AU25">
        <f>SUMIFS(DataRegularSeason20242025!$AA$3:$AA$1315,DataRegularSeason20242025!$B$3:$B$1315, "&lt;=" &amp; AU$1, DataRegularSeason20242025!$D$3:$D$1315, $A25)+SUMIFS(DataRegularSeason20242025!$AB$3:$AB$1315,DataRegularSeason20242025!$B$3:$B$1315, "&lt;=" &amp; AU$1, DataRegularSeason20242025!$E$3:$E$1315, $A25)</f>
        <v>12</v>
      </c>
      <c r="AV25">
        <f>SUMIFS(DataRegularSeason20242025!$AA$3:$AA$1315,DataRegularSeason20242025!$B$3:$B$1315, "&lt;=" &amp; AV$1, DataRegularSeason20242025!$D$3:$D$1315, $A25)+SUMIFS(DataRegularSeason20242025!$AB$3:$AB$1315,DataRegularSeason20242025!$B$3:$B$1315, "&lt;=" &amp; AV$1, DataRegularSeason20242025!$E$3:$E$1315, $A25)</f>
        <v>12</v>
      </c>
      <c r="AW25">
        <f>SUMIFS(DataRegularSeason20242025!$AA$3:$AA$1315,DataRegularSeason20242025!$B$3:$B$1315, "&lt;=" &amp; AW$1, DataRegularSeason20242025!$D$3:$D$1315, $A25)+SUMIFS(DataRegularSeason20242025!$AB$3:$AB$1315,DataRegularSeason20242025!$B$3:$B$1315, "&lt;=" &amp; AW$1, DataRegularSeason20242025!$E$3:$E$1315, $A25)</f>
        <v>12</v>
      </c>
      <c r="AX25">
        <f>SUMIFS(DataRegularSeason20242025!$AA$3:$AA$1315,DataRegularSeason20242025!$B$3:$B$1315, "&lt;=" &amp; AX$1, DataRegularSeason20242025!$D$3:$D$1315, $A25)+SUMIFS(DataRegularSeason20242025!$AB$3:$AB$1315,DataRegularSeason20242025!$B$3:$B$1315, "&lt;=" &amp; AX$1, DataRegularSeason20242025!$E$3:$E$1315, $A25)</f>
        <v>12</v>
      </c>
      <c r="AY25">
        <f>SUMIFS(DataRegularSeason20242025!$AA$3:$AA$1315,DataRegularSeason20242025!$B$3:$B$1315, "&lt;=" &amp; AY$1, DataRegularSeason20242025!$D$3:$D$1315, $A25)+SUMIFS(DataRegularSeason20242025!$AB$3:$AB$1315,DataRegularSeason20242025!$B$3:$B$1315, "&lt;=" &amp; AY$1, DataRegularSeason20242025!$E$3:$E$1315, $A25)</f>
        <v>12</v>
      </c>
      <c r="AZ25">
        <f>SUMIFS(DataRegularSeason20242025!$AA$3:$AA$1315,DataRegularSeason20242025!$B$3:$B$1315, "&lt;=" &amp; AZ$1, DataRegularSeason20242025!$D$3:$D$1315, $A25)+SUMIFS(DataRegularSeason20242025!$AB$3:$AB$1315,DataRegularSeason20242025!$B$3:$B$1315, "&lt;=" &amp; AZ$1, DataRegularSeason20242025!$E$3:$E$1315, $A25)</f>
        <v>12</v>
      </c>
      <c r="BA25">
        <f>SUMIFS(DataRegularSeason20242025!$AA$3:$AA$1315,DataRegularSeason20242025!$B$3:$B$1315, "&lt;=" &amp; BA$1, DataRegularSeason20242025!$D$3:$D$1315, $A25)+SUMIFS(DataRegularSeason20242025!$AB$3:$AB$1315,DataRegularSeason20242025!$B$3:$B$1315, "&lt;=" &amp; BA$1, DataRegularSeason20242025!$E$3:$E$1315, $A25)</f>
        <v>12</v>
      </c>
      <c r="BB25">
        <f>SUMIFS(DataRegularSeason20242025!$AA$3:$AA$1315,DataRegularSeason20242025!$B$3:$B$1315, "&lt;=" &amp; BB$1, DataRegularSeason20242025!$D$3:$D$1315, $A25)+SUMIFS(DataRegularSeason20242025!$AB$3:$AB$1315,DataRegularSeason20242025!$B$3:$B$1315, "&lt;=" &amp; BB$1, DataRegularSeason20242025!$E$3:$E$1315, $A25)</f>
        <v>12</v>
      </c>
      <c r="BC25">
        <f>SUMIFS(DataRegularSeason20242025!$AA$3:$AA$1315,DataRegularSeason20242025!$B$3:$B$1315, "&lt;=" &amp; BC$1, DataRegularSeason20242025!$D$3:$D$1315, $A25)+SUMIFS(DataRegularSeason20242025!$AB$3:$AB$1315,DataRegularSeason20242025!$B$3:$B$1315, "&lt;=" &amp; BC$1, DataRegularSeason20242025!$E$3:$E$1315, $A25)</f>
        <v>12</v>
      </c>
      <c r="BD25">
        <f>SUMIFS(DataRegularSeason20242025!$AA$3:$AA$1315,DataRegularSeason20242025!$B$3:$B$1315, "&lt;=" &amp; BD$1, DataRegularSeason20242025!$D$3:$D$1315, $A25)+SUMIFS(DataRegularSeason20242025!$AB$3:$AB$1315,DataRegularSeason20242025!$B$3:$B$1315, "&lt;=" &amp; BD$1, DataRegularSeason20242025!$E$3:$E$1315, $A25)</f>
        <v>12</v>
      </c>
      <c r="BE25">
        <f>SUMIFS(DataRegularSeason20242025!$AA$3:$AA$1315,DataRegularSeason20242025!$B$3:$B$1315, "&lt;=" &amp; BE$1, DataRegularSeason20242025!$D$3:$D$1315, $A25)+SUMIFS(DataRegularSeason20242025!$AB$3:$AB$1315,DataRegularSeason20242025!$B$3:$B$1315, "&lt;=" &amp; BE$1, DataRegularSeason20242025!$E$3:$E$1315, $A25)</f>
        <v>12</v>
      </c>
      <c r="BF25">
        <f>SUMIFS(DataRegularSeason20242025!$AA$3:$AA$1315,DataRegularSeason20242025!$B$3:$B$1315, "&lt;=" &amp; BF$1, DataRegularSeason20242025!$D$3:$D$1315, $A25)+SUMIFS(DataRegularSeason20242025!$AB$3:$AB$1315,DataRegularSeason20242025!$B$3:$B$1315, "&lt;=" &amp; BF$1, DataRegularSeason20242025!$E$3:$E$1315, $A25)</f>
        <v>12</v>
      </c>
      <c r="BG25">
        <f>SUMIFS(DataRegularSeason20242025!$AA$3:$AA$1315,DataRegularSeason20242025!$B$3:$B$1315, "&lt;=" &amp; BG$1, DataRegularSeason20242025!$D$3:$D$1315, $A25)+SUMIFS(DataRegularSeason20242025!$AB$3:$AB$1315,DataRegularSeason20242025!$B$3:$B$1315, "&lt;=" &amp; BG$1, DataRegularSeason20242025!$E$3:$E$1315, $A25)</f>
        <v>12</v>
      </c>
      <c r="BH25">
        <f>SUMIFS(DataRegularSeason20242025!$AA$3:$AA$1315,DataRegularSeason20242025!$B$3:$B$1315, "&lt;=" &amp; BH$1, DataRegularSeason20242025!$D$3:$D$1315, $A25)+SUMIFS(DataRegularSeason20242025!$AB$3:$AB$1315,DataRegularSeason20242025!$B$3:$B$1315, "&lt;=" &amp; BH$1, DataRegularSeason20242025!$E$3:$E$1315, $A25)</f>
        <v>12</v>
      </c>
      <c r="BI25">
        <f>SUMIFS(DataRegularSeason20242025!$AA$3:$AA$1315,DataRegularSeason20242025!$B$3:$B$1315, "&lt;=" &amp; BI$1, DataRegularSeason20242025!$D$3:$D$1315, $A25)+SUMIFS(DataRegularSeason20242025!$AB$3:$AB$1315,DataRegularSeason20242025!$B$3:$B$1315, "&lt;=" &amp; BI$1, DataRegularSeason20242025!$E$3:$E$1315, $A25)</f>
        <v>12</v>
      </c>
      <c r="BJ25">
        <f>SUMIFS(DataRegularSeason20242025!$AA$3:$AA$1315,DataRegularSeason20242025!$B$3:$B$1315, "&lt;=" &amp; BJ$1, DataRegularSeason20242025!$D$3:$D$1315, $A25)+SUMIFS(DataRegularSeason20242025!$AB$3:$AB$1315,DataRegularSeason20242025!$B$3:$B$1315, "&lt;=" &amp; BJ$1, DataRegularSeason20242025!$E$3:$E$1315, $A25)</f>
        <v>12</v>
      </c>
      <c r="BK25">
        <f>SUMIFS(DataRegularSeason20242025!$AA$3:$AA$1315,DataRegularSeason20242025!$B$3:$B$1315, "&lt;=" &amp; BK$1, DataRegularSeason20242025!$D$3:$D$1315, $A25)+SUMIFS(DataRegularSeason20242025!$AB$3:$AB$1315,DataRegularSeason20242025!$B$3:$B$1315, "&lt;=" &amp; BK$1, DataRegularSeason20242025!$E$3:$E$1315, $A25)</f>
        <v>12</v>
      </c>
      <c r="BL25">
        <f>SUMIFS(DataRegularSeason20242025!$AA$3:$AA$1315,DataRegularSeason20242025!$B$3:$B$1315, "&lt;=" &amp; BL$1, DataRegularSeason20242025!$D$3:$D$1315, $A25)+SUMIFS(DataRegularSeason20242025!$AB$3:$AB$1315,DataRegularSeason20242025!$B$3:$B$1315, "&lt;=" &amp; BL$1, DataRegularSeason20242025!$E$3:$E$1315, $A25)</f>
        <v>12</v>
      </c>
      <c r="BM25">
        <f>SUMIFS(DataRegularSeason20242025!$AA$3:$AA$1315,DataRegularSeason20242025!$B$3:$B$1315, "&lt;=" &amp; BM$1, DataRegularSeason20242025!$D$3:$D$1315, $A25)+SUMIFS(DataRegularSeason20242025!$AB$3:$AB$1315,DataRegularSeason20242025!$B$3:$B$1315, "&lt;=" &amp; BM$1, DataRegularSeason20242025!$E$3:$E$1315, $A25)</f>
        <v>12</v>
      </c>
      <c r="BN25">
        <f>SUMIFS(DataRegularSeason20242025!$AA$3:$AA$1315,DataRegularSeason20242025!$B$3:$B$1315, "&lt;=" &amp; BN$1, DataRegularSeason20242025!$D$3:$D$1315, $A25)+SUMIFS(DataRegularSeason20242025!$AB$3:$AB$1315,DataRegularSeason20242025!$B$3:$B$1315, "&lt;=" &amp; BN$1, DataRegularSeason20242025!$E$3:$E$1315, $A25)</f>
        <v>12</v>
      </c>
      <c r="BO25">
        <f>SUMIFS(DataRegularSeason20242025!$AA$3:$AA$1315,DataRegularSeason20242025!$B$3:$B$1315, "&lt;=" &amp; BO$1, DataRegularSeason20242025!$D$3:$D$1315, $A25)+SUMIFS(DataRegularSeason20242025!$AB$3:$AB$1315,DataRegularSeason20242025!$B$3:$B$1315, "&lt;=" &amp; BO$1, DataRegularSeason20242025!$E$3:$E$1315, $A25)</f>
        <v>12</v>
      </c>
      <c r="BP25">
        <f>SUMIFS(DataRegularSeason20242025!$AA$3:$AA$1315,DataRegularSeason20242025!$B$3:$B$1315, "&lt;=" &amp; BP$1, DataRegularSeason20242025!$D$3:$D$1315, $A25)+SUMIFS(DataRegularSeason20242025!$AB$3:$AB$1315,DataRegularSeason20242025!$B$3:$B$1315, "&lt;=" &amp; BP$1, DataRegularSeason20242025!$E$3:$E$1315, $A25)</f>
        <v>12</v>
      </c>
      <c r="BQ25">
        <f>SUMIFS(DataRegularSeason20242025!$AA$3:$AA$1315,DataRegularSeason20242025!$B$3:$B$1315, "&lt;=" &amp; BQ$1, DataRegularSeason20242025!$D$3:$D$1315, $A25)+SUMIFS(DataRegularSeason20242025!$AB$3:$AB$1315,DataRegularSeason20242025!$B$3:$B$1315, "&lt;=" &amp; BQ$1, DataRegularSeason20242025!$E$3:$E$1315, $A25)</f>
        <v>12</v>
      </c>
      <c r="BR25">
        <f>SUMIFS(DataRegularSeason20242025!$AA$3:$AA$1315,DataRegularSeason20242025!$B$3:$B$1315, "&lt;=" &amp; BR$1, DataRegularSeason20242025!$D$3:$D$1315, $A25)+SUMIFS(DataRegularSeason20242025!$AB$3:$AB$1315,DataRegularSeason20242025!$B$3:$B$1315, "&lt;=" &amp; BR$1, DataRegularSeason20242025!$E$3:$E$1315, $A25)</f>
        <v>12</v>
      </c>
      <c r="BS25">
        <f>SUMIFS(DataRegularSeason20242025!$AA$3:$AA$1315,DataRegularSeason20242025!$B$3:$B$1315, "&lt;=" &amp; BS$1, DataRegularSeason20242025!$D$3:$D$1315, $A25)+SUMIFS(DataRegularSeason20242025!$AB$3:$AB$1315,DataRegularSeason20242025!$B$3:$B$1315, "&lt;=" &amp; BS$1, DataRegularSeason20242025!$E$3:$E$1315, $A25)</f>
        <v>12</v>
      </c>
      <c r="BT25">
        <f>SUMIFS(DataRegularSeason20242025!$AA$3:$AA$1315,DataRegularSeason20242025!$B$3:$B$1315, "&lt;=" &amp; BT$1, DataRegularSeason20242025!$D$3:$D$1315, $A25)+SUMIFS(DataRegularSeason20242025!$AB$3:$AB$1315,DataRegularSeason20242025!$B$3:$B$1315, "&lt;=" &amp; BT$1, DataRegularSeason20242025!$E$3:$E$1315, $A25)</f>
        <v>12</v>
      </c>
      <c r="BU25">
        <f>SUMIFS(DataRegularSeason20242025!$AA$3:$AA$1315,DataRegularSeason20242025!$B$3:$B$1315, "&lt;=" &amp; BU$1, DataRegularSeason20242025!$D$3:$D$1315, $A25)+SUMIFS(DataRegularSeason20242025!$AB$3:$AB$1315,DataRegularSeason20242025!$B$3:$B$1315, "&lt;=" &amp; BU$1, DataRegularSeason20242025!$E$3:$E$1315, $A25)</f>
        <v>12</v>
      </c>
      <c r="BV25">
        <f>SUMIFS(DataRegularSeason20242025!$AA$3:$AA$1315,DataRegularSeason20242025!$B$3:$B$1315, "&lt;=" &amp; BV$1, DataRegularSeason20242025!$D$3:$D$1315, $A25)+SUMIFS(DataRegularSeason20242025!$AB$3:$AB$1315,DataRegularSeason20242025!$B$3:$B$1315, "&lt;=" &amp; BV$1, DataRegularSeason20242025!$E$3:$E$1315, $A25)</f>
        <v>12</v>
      </c>
      <c r="BW25">
        <f>SUMIFS(DataRegularSeason20242025!$AA$3:$AA$1315,DataRegularSeason20242025!$B$3:$B$1315, "&lt;=" &amp; BW$1, DataRegularSeason20242025!$D$3:$D$1315, $A25)+SUMIFS(DataRegularSeason20242025!$AB$3:$AB$1315,DataRegularSeason20242025!$B$3:$B$1315, "&lt;=" &amp; BW$1, DataRegularSeason20242025!$E$3:$E$1315, $A25)</f>
        <v>12</v>
      </c>
      <c r="BX25">
        <f>SUMIFS(DataRegularSeason20242025!$AA$3:$AA$1315,DataRegularSeason20242025!$B$3:$B$1315, "&lt;=" &amp; BX$1, DataRegularSeason20242025!$D$3:$D$1315, $A25)+SUMIFS(DataRegularSeason20242025!$AB$3:$AB$1315,DataRegularSeason20242025!$B$3:$B$1315, "&lt;=" &amp; BX$1, DataRegularSeason20242025!$E$3:$E$1315, $A25)</f>
        <v>12</v>
      </c>
      <c r="BY25">
        <f>SUMIFS(DataRegularSeason20242025!$AA$3:$AA$1315,DataRegularSeason20242025!$B$3:$B$1315, "&lt;=" &amp; BY$1, DataRegularSeason20242025!$D$3:$D$1315, $A25)+SUMIFS(DataRegularSeason20242025!$AB$3:$AB$1315,DataRegularSeason20242025!$B$3:$B$1315, "&lt;=" &amp; BY$1, DataRegularSeason20242025!$E$3:$E$1315, $A25)</f>
        <v>12</v>
      </c>
      <c r="BZ25">
        <f>SUMIFS(DataRegularSeason20242025!$AA$3:$AA$1315,DataRegularSeason20242025!$B$3:$B$1315, "&lt;=" &amp; BZ$1, DataRegularSeason20242025!$D$3:$D$1315, $A25)+SUMIFS(DataRegularSeason20242025!$AB$3:$AB$1315,DataRegularSeason20242025!$B$3:$B$1315, "&lt;=" &amp; BZ$1, DataRegularSeason20242025!$E$3:$E$1315, $A25)</f>
        <v>12</v>
      </c>
      <c r="CA25">
        <f>SUMIFS(DataRegularSeason20242025!$AA$3:$AA$1315,DataRegularSeason20242025!$B$3:$B$1315, "&lt;=" &amp; CA$1, DataRegularSeason20242025!$D$3:$D$1315, $A25)+SUMIFS(DataRegularSeason20242025!$AB$3:$AB$1315,DataRegularSeason20242025!$B$3:$B$1315, "&lt;=" &amp; CA$1, DataRegularSeason20242025!$E$3:$E$1315, $A25)</f>
        <v>12</v>
      </c>
      <c r="CB25">
        <f>SUMIFS(DataRegularSeason20242025!$AA$3:$AA$1315,DataRegularSeason20242025!$B$3:$B$1315, "&lt;=" &amp; CB$1, DataRegularSeason20242025!$D$3:$D$1315, $A25)+SUMIFS(DataRegularSeason20242025!$AB$3:$AB$1315,DataRegularSeason20242025!$B$3:$B$1315, "&lt;=" &amp; CB$1, DataRegularSeason20242025!$E$3:$E$1315, $A25)</f>
        <v>12</v>
      </c>
      <c r="CC25">
        <f>SUMIFS(DataRegularSeason20242025!$AA$3:$AA$1315,DataRegularSeason20242025!$B$3:$B$1315, "&lt;=" &amp; CC$1, DataRegularSeason20242025!$D$3:$D$1315, $A25)+SUMIFS(DataRegularSeason20242025!$AB$3:$AB$1315,DataRegularSeason20242025!$B$3:$B$1315, "&lt;=" &amp; CC$1, DataRegularSeason20242025!$E$3:$E$1315, $A25)</f>
        <v>12</v>
      </c>
      <c r="CD25">
        <f>SUMIFS(DataRegularSeason20242025!$AA$3:$AA$1315,DataRegularSeason20242025!$B$3:$B$1315, "&lt;=" &amp; CD$1, DataRegularSeason20242025!$D$3:$D$1315, $A25)+SUMIFS(DataRegularSeason20242025!$AB$3:$AB$1315,DataRegularSeason20242025!$B$3:$B$1315, "&lt;=" &amp; CD$1, DataRegularSeason20242025!$E$3:$E$1315, $A25)</f>
        <v>12</v>
      </c>
      <c r="CE25">
        <f>SUMIFS(DataRegularSeason20242025!$AA$3:$AA$1315,DataRegularSeason20242025!$B$3:$B$1315, "&lt;=" &amp; CE$1, DataRegularSeason20242025!$D$3:$D$1315, $A25)+SUMIFS(DataRegularSeason20242025!$AB$3:$AB$1315,DataRegularSeason20242025!$B$3:$B$1315, "&lt;=" &amp; CE$1, DataRegularSeason20242025!$E$3:$E$1315, $A25)</f>
        <v>12</v>
      </c>
      <c r="CF25">
        <f>SUMIFS(DataRegularSeason20242025!$AA$3:$AA$1315,DataRegularSeason20242025!$B$3:$B$1315, "&lt;=" &amp; CF$1, DataRegularSeason20242025!$D$3:$D$1315, $A25)+SUMIFS(DataRegularSeason20242025!$AB$3:$AB$1315,DataRegularSeason20242025!$B$3:$B$1315, "&lt;=" &amp; CF$1, DataRegularSeason20242025!$E$3:$E$1315, $A25)</f>
        <v>12</v>
      </c>
      <c r="CG25">
        <f>SUMIFS(DataRegularSeason20242025!$AA$3:$AA$1315,DataRegularSeason20242025!$B$3:$B$1315, "&lt;=" &amp; CG$1, DataRegularSeason20242025!$D$3:$D$1315, $A25)+SUMIFS(DataRegularSeason20242025!$AB$3:$AB$1315,DataRegularSeason20242025!$B$3:$B$1315, "&lt;=" &amp; CG$1, DataRegularSeason20242025!$E$3:$E$1315, $A25)</f>
        <v>12</v>
      </c>
      <c r="CH25">
        <f>SUMIFS(DataRegularSeason20242025!$AA$3:$AA$1315,DataRegularSeason20242025!$B$3:$B$1315, "&lt;=" &amp; CH$1, DataRegularSeason20242025!$D$3:$D$1315, $A25)+SUMIFS(DataRegularSeason20242025!$AB$3:$AB$1315,DataRegularSeason20242025!$B$3:$B$1315, "&lt;=" &amp; CH$1, DataRegularSeason20242025!$E$3:$E$1315, $A25)</f>
        <v>12</v>
      </c>
      <c r="CI25">
        <f>SUMIFS(DataRegularSeason20242025!$AA$3:$AA$1315,DataRegularSeason20242025!$B$3:$B$1315, "&lt;=" &amp; CI$1, DataRegularSeason20242025!$D$3:$D$1315, $A25)+SUMIFS(DataRegularSeason20242025!$AB$3:$AB$1315,DataRegularSeason20242025!$B$3:$B$1315, "&lt;=" &amp; CI$1, DataRegularSeason20242025!$E$3:$E$1315, $A25)</f>
        <v>12</v>
      </c>
      <c r="CJ25">
        <f>SUMIFS(DataRegularSeason20242025!$AA$3:$AA$1315,DataRegularSeason20242025!$B$3:$B$1315, "&lt;=" &amp; CJ$1, DataRegularSeason20242025!$D$3:$D$1315, $A25)+SUMIFS(DataRegularSeason20242025!$AB$3:$AB$1315,DataRegularSeason20242025!$B$3:$B$1315, "&lt;=" &amp; CJ$1, DataRegularSeason20242025!$E$3:$E$1315, $A25)</f>
        <v>12</v>
      </c>
      <c r="CK25">
        <f>SUMIFS(DataRegularSeason20242025!$AA$3:$AA$1315,DataRegularSeason20242025!$B$3:$B$1315, "&lt;=" &amp; CK$1, DataRegularSeason20242025!$D$3:$D$1315, $A25)+SUMIFS(DataRegularSeason20242025!$AB$3:$AB$1315,DataRegularSeason20242025!$B$3:$B$1315, "&lt;=" &amp; CK$1, DataRegularSeason20242025!$E$3:$E$1315, $A25)</f>
        <v>12</v>
      </c>
      <c r="CL25">
        <f>SUMIFS(DataRegularSeason20242025!$AA$3:$AA$1315,DataRegularSeason20242025!$B$3:$B$1315, "&lt;=" &amp; CL$1, DataRegularSeason20242025!$D$3:$D$1315, $A25)+SUMIFS(DataRegularSeason20242025!$AB$3:$AB$1315,DataRegularSeason20242025!$B$3:$B$1315, "&lt;=" &amp; CL$1, DataRegularSeason20242025!$E$3:$E$1315, $A25)</f>
        <v>12</v>
      </c>
      <c r="CM25">
        <f>SUMIFS(DataRegularSeason20242025!$AA$3:$AA$1315,DataRegularSeason20242025!$B$3:$B$1315, "&lt;=" &amp; CM$1, DataRegularSeason20242025!$D$3:$D$1315, $A25)+SUMIFS(DataRegularSeason20242025!$AB$3:$AB$1315,DataRegularSeason20242025!$B$3:$B$1315, "&lt;=" &amp; CM$1, DataRegularSeason20242025!$E$3:$E$1315, $A25)</f>
        <v>12</v>
      </c>
      <c r="CN25">
        <f>SUMIFS(DataRegularSeason20242025!$AA$3:$AA$1315,DataRegularSeason20242025!$B$3:$B$1315, "&lt;=" &amp; CN$1, DataRegularSeason20242025!$D$3:$D$1315, $A25)+SUMIFS(DataRegularSeason20242025!$AB$3:$AB$1315,DataRegularSeason20242025!$B$3:$B$1315, "&lt;=" &amp; CN$1, DataRegularSeason20242025!$E$3:$E$1315, $A25)</f>
        <v>12</v>
      </c>
      <c r="CO25">
        <f>SUMIFS(DataRegularSeason20242025!$AA$3:$AA$1315,DataRegularSeason20242025!$B$3:$B$1315, "&lt;=" &amp; CO$1, DataRegularSeason20242025!$D$3:$D$1315, $A25)+SUMIFS(DataRegularSeason20242025!$AB$3:$AB$1315,DataRegularSeason20242025!$B$3:$B$1315, "&lt;=" &amp; CO$1, DataRegularSeason20242025!$E$3:$E$1315, $A25)</f>
        <v>12</v>
      </c>
      <c r="CP25">
        <f>SUMIFS(DataRegularSeason20242025!$AA$3:$AA$1315,DataRegularSeason20242025!$B$3:$B$1315, "&lt;=" &amp; CP$1, DataRegularSeason20242025!$D$3:$D$1315, $A25)+SUMIFS(DataRegularSeason20242025!$AB$3:$AB$1315,DataRegularSeason20242025!$B$3:$B$1315, "&lt;=" &amp; CP$1, DataRegularSeason20242025!$E$3:$E$1315, $A25)</f>
        <v>12</v>
      </c>
      <c r="CQ25">
        <f>SUMIFS(DataRegularSeason20242025!$AA$3:$AA$1315,DataRegularSeason20242025!$B$3:$B$1315, "&lt;=" &amp; CQ$1, DataRegularSeason20242025!$D$3:$D$1315, $A25)+SUMIFS(DataRegularSeason20242025!$AB$3:$AB$1315,DataRegularSeason20242025!$B$3:$B$1315, "&lt;=" &amp; CQ$1, DataRegularSeason20242025!$E$3:$E$1315, $A25)</f>
        <v>12</v>
      </c>
      <c r="CR25">
        <f>SUMIFS(DataRegularSeason20242025!$AA$3:$AA$1315,DataRegularSeason20242025!$B$3:$B$1315, "&lt;=" &amp; CR$1, DataRegularSeason20242025!$D$3:$D$1315, $A25)+SUMIFS(DataRegularSeason20242025!$AB$3:$AB$1315,DataRegularSeason20242025!$B$3:$B$1315, "&lt;=" &amp; CR$1, DataRegularSeason20242025!$E$3:$E$1315, $A25)</f>
        <v>12</v>
      </c>
      <c r="CS25">
        <f>SUMIFS(DataRegularSeason20242025!$AA$3:$AA$1315,DataRegularSeason20242025!$B$3:$B$1315, "&lt;=" &amp; CS$1, DataRegularSeason20242025!$D$3:$D$1315, $A25)+SUMIFS(DataRegularSeason20242025!$AB$3:$AB$1315,DataRegularSeason20242025!$B$3:$B$1315, "&lt;=" &amp; CS$1, DataRegularSeason20242025!$E$3:$E$1315, $A25)</f>
        <v>12</v>
      </c>
      <c r="CT25">
        <f>SUMIFS(DataRegularSeason20242025!$AA$3:$AA$1315,DataRegularSeason20242025!$B$3:$B$1315, "&lt;=" &amp; CT$1, DataRegularSeason20242025!$D$3:$D$1315, $A25)+SUMIFS(DataRegularSeason20242025!$AB$3:$AB$1315,DataRegularSeason20242025!$B$3:$B$1315, "&lt;=" &amp; CT$1, DataRegularSeason20242025!$E$3:$E$1315, $A25)</f>
        <v>12</v>
      </c>
      <c r="CU25">
        <f>SUMIFS(DataRegularSeason20242025!$AA$3:$AA$1315,DataRegularSeason20242025!$B$3:$B$1315, "&lt;=" &amp; CU$1, DataRegularSeason20242025!$D$3:$D$1315, $A25)+SUMIFS(DataRegularSeason20242025!$AB$3:$AB$1315,DataRegularSeason20242025!$B$3:$B$1315, "&lt;=" &amp; CU$1, DataRegularSeason20242025!$E$3:$E$1315, $A25)</f>
        <v>12</v>
      </c>
      <c r="CV25">
        <f>SUMIFS(DataRegularSeason20242025!$AA$3:$AA$1315,DataRegularSeason20242025!$B$3:$B$1315, "&lt;=" &amp; CV$1, DataRegularSeason20242025!$D$3:$D$1315, $A25)+SUMIFS(DataRegularSeason20242025!$AB$3:$AB$1315,DataRegularSeason20242025!$B$3:$B$1315, "&lt;=" &amp; CV$1, DataRegularSeason20242025!$E$3:$E$1315, $A25)</f>
        <v>12</v>
      </c>
      <c r="CW25">
        <f>SUMIFS(DataRegularSeason20242025!$AA$3:$AA$1315,DataRegularSeason20242025!$B$3:$B$1315, "&lt;=" &amp; CW$1, DataRegularSeason20242025!$D$3:$D$1315, $A25)+SUMIFS(DataRegularSeason20242025!$AB$3:$AB$1315,DataRegularSeason20242025!$B$3:$B$1315, "&lt;=" &amp; CW$1, DataRegularSeason20242025!$E$3:$E$1315, $A25)</f>
        <v>12</v>
      </c>
      <c r="CX25">
        <f>SUMIFS(DataRegularSeason20242025!$AA$3:$AA$1315,DataRegularSeason20242025!$B$3:$B$1315, "&lt;=" &amp; CX$1, DataRegularSeason20242025!$D$3:$D$1315, $A25)+SUMIFS(DataRegularSeason20242025!$AB$3:$AB$1315,DataRegularSeason20242025!$B$3:$B$1315, "&lt;=" &amp; CX$1, DataRegularSeason20242025!$E$3:$E$1315, $A25)</f>
        <v>12</v>
      </c>
      <c r="CY25">
        <f>SUMIFS(DataRegularSeason20242025!$AA$3:$AA$1315,DataRegularSeason20242025!$B$3:$B$1315, "&lt;=" &amp; CY$1, DataRegularSeason20242025!$D$3:$D$1315, $A25)+SUMIFS(DataRegularSeason20242025!$AB$3:$AB$1315,DataRegularSeason20242025!$B$3:$B$1315, "&lt;=" &amp; CY$1, DataRegularSeason20242025!$E$3:$E$1315, $A25)</f>
        <v>12</v>
      </c>
      <c r="CZ25">
        <f>SUMIFS(DataRegularSeason20242025!$AA$3:$AA$1315,DataRegularSeason20242025!$B$3:$B$1315, "&lt;=" &amp; CZ$1, DataRegularSeason20242025!$D$3:$D$1315, $A25)+SUMIFS(DataRegularSeason20242025!$AB$3:$AB$1315,DataRegularSeason20242025!$B$3:$B$1315, "&lt;=" &amp; CZ$1, DataRegularSeason20242025!$E$3:$E$1315, $A25)</f>
        <v>12</v>
      </c>
      <c r="DA25">
        <f>SUMIFS(DataRegularSeason20242025!$AA$3:$AA$1315,DataRegularSeason20242025!$B$3:$B$1315, "&lt;=" &amp; DA$1, DataRegularSeason20242025!$D$3:$D$1315, $A25)+SUMIFS(DataRegularSeason20242025!$AB$3:$AB$1315,DataRegularSeason20242025!$B$3:$B$1315, "&lt;=" &amp; DA$1, DataRegularSeason20242025!$E$3:$E$1315, $A25)</f>
        <v>12</v>
      </c>
      <c r="DB25">
        <f>SUMIFS(DataRegularSeason20242025!$AA$3:$AA$1315,DataRegularSeason20242025!$B$3:$B$1315, "&lt;=" &amp; DB$1, DataRegularSeason20242025!$D$3:$D$1315, $A25)+SUMIFS(DataRegularSeason20242025!$AB$3:$AB$1315,DataRegularSeason20242025!$B$3:$B$1315, "&lt;=" &amp; DB$1, DataRegularSeason20242025!$E$3:$E$1315, $A25)</f>
        <v>12</v>
      </c>
      <c r="DC25">
        <f>SUMIFS(DataRegularSeason20242025!$AA$3:$AA$1315,DataRegularSeason20242025!$B$3:$B$1315, "&lt;=" &amp; DC$1, DataRegularSeason20242025!$D$3:$D$1315, $A25)+SUMIFS(DataRegularSeason20242025!$AB$3:$AB$1315,DataRegularSeason20242025!$B$3:$B$1315, "&lt;=" &amp; DC$1, DataRegularSeason20242025!$E$3:$E$1315, $A25)</f>
        <v>12</v>
      </c>
      <c r="DD25">
        <f>SUMIFS(DataRegularSeason20242025!$AA$3:$AA$1315,DataRegularSeason20242025!$B$3:$B$1315, "&lt;=" &amp; DD$1, DataRegularSeason20242025!$D$3:$D$1315, $A25)+SUMIFS(DataRegularSeason20242025!$AB$3:$AB$1315,DataRegularSeason20242025!$B$3:$B$1315, "&lt;=" &amp; DD$1, DataRegularSeason20242025!$E$3:$E$1315, $A25)</f>
        <v>12</v>
      </c>
      <c r="DE25">
        <f>SUMIFS(DataRegularSeason20242025!$AA$3:$AA$1315,DataRegularSeason20242025!$B$3:$B$1315, "&lt;=" &amp; DE$1, DataRegularSeason20242025!$D$3:$D$1315, $A25)+SUMIFS(DataRegularSeason20242025!$AB$3:$AB$1315,DataRegularSeason20242025!$B$3:$B$1315, "&lt;=" &amp; DE$1, DataRegularSeason20242025!$E$3:$E$1315, $A25)</f>
        <v>12</v>
      </c>
      <c r="DF25">
        <f>SUMIFS(DataRegularSeason20242025!$AA$3:$AA$1315,DataRegularSeason20242025!$B$3:$B$1315, "&lt;=" &amp; DF$1, DataRegularSeason20242025!$D$3:$D$1315, $A25)+SUMIFS(DataRegularSeason20242025!$AB$3:$AB$1315,DataRegularSeason20242025!$B$3:$B$1315, "&lt;=" &amp; DF$1, DataRegularSeason20242025!$E$3:$E$1315, $A25)</f>
        <v>12</v>
      </c>
      <c r="DG25">
        <f>SUMIFS(DataRegularSeason20242025!$AA$3:$AA$1315,DataRegularSeason20242025!$B$3:$B$1315, "&lt;=" &amp; DG$1, DataRegularSeason20242025!$D$3:$D$1315, $A25)+SUMIFS(DataRegularSeason20242025!$AB$3:$AB$1315,DataRegularSeason20242025!$B$3:$B$1315, "&lt;=" &amp; DG$1, DataRegularSeason20242025!$E$3:$E$1315, $A25)</f>
        <v>12</v>
      </c>
      <c r="DH25">
        <f>SUMIFS(DataRegularSeason20242025!$AA$3:$AA$1315,DataRegularSeason20242025!$B$3:$B$1315, "&lt;=" &amp; DH$1, DataRegularSeason20242025!$D$3:$D$1315, $A25)+SUMIFS(DataRegularSeason20242025!$AB$3:$AB$1315,DataRegularSeason20242025!$B$3:$B$1315, "&lt;=" &amp; DH$1, DataRegularSeason20242025!$E$3:$E$1315, $A25)</f>
        <v>12</v>
      </c>
      <c r="DI25">
        <f>SUMIFS(DataRegularSeason20242025!$AA$3:$AA$1315,DataRegularSeason20242025!$B$3:$B$1315, "&lt;=" &amp; DI$1, DataRegularSeason20242025!$D$3:$D$1315, $A25)+SUMIFS(DataRegularSeason20242025!$AB$3:$AB$1315,DataRegularSeason20242025!$B$3:$B$1315, "&lt;=" &amp; DI$1, DataRegularSeason20242025!$E$3:$E$1315, $A25)</f>
        <v>12</v>
      </c>
      <c r="DJ25">
        <f>SUMIFS(DataRegularSeason20242025!$AA$3:$AA$1315,DataRegularSeason20242025!$B$3:$B$1315, "&lt;=" &amp; DJ$1, DataRegularSeason20242025!$D$3:$D$1315, $A25)+SUMIFS(DataRegularSeason20242025!$AB$3:$AB$1315,DataRegularSeason20242025!$B$3:$B$1315, "&lt;=" &amp; DJ$1, DataRegularSeason20242025!$E$3:$E$1315, $A25)</f>
        <v>12</v>
      </c>
      <c r="DK25">
        <f>SUMIFS(DataRegularSeason20242025!$AA$3:$AA$1315,DataRegularSeason20242025!$B$3:$B$1315, "&lt;=" &amp; DK$1, DataRegularSeason20242025!$D$3:$D$1315, $A25)+SUMIFS(DataRegularSeason20242025!$AB$3:$AB$1315,DataRegularSeason20242025!$B$3:$B$1315, "&lt;=" &amp; DK$1, DataRegularSeason20242025!$E$3:$E$1315, $A25)</f>
        <v>12</v>
      </c>
      <c r="DL25">
        <f>SUMIFS(DataRegularSeason20242025!$AA$3:$AA$1315,DataRegularSeason20242025!$B$3:$B$1315, "&lt;=" &amp; DL$1, DataRegularSeason20242025!$D$3:$D$1315, $A25)+SUMIFS(DataRegularSeason20242025!$AB$3:$AB$1315,DataRegularSeason20242025!$B$3:$B$1315, "&lt;=" &amp; DL$1, DataRegularSeason20242025!$E$3:$E$1315, $A25)</f>
        <v>12</v>
      </c>
      <c r="DM25">
        <f>SUMIFS(DataRegularSeason20242025!$AA$3:$AA$1315,DataRegularSeason20242025!$B$3:$B$1315, "&lt;=" &amp; DM$1, DataRegularSeason20242025!$D$3:$D$1315, $A25)+SUMIFS(DataRegularSeason20242025!$AB$3:$AB$1315,DataRegularSeason20242025!$B$3:$B$1315, "&lt;=" &amp; DM$1, DataRegularSeason20242025!$E$3:$E$1315, $A25)</f>
        <v>12</v>
      </c>
      <c r="DN25">
        <f>SUMIFS(DataRegularSeason20242025!$AA$3:$AA$1315,DataRegularSeason20242025!$B$3:$B$1315, "&lt;=" &amp; DN$1, DataRegularSeason20242025!$D$3:$D$1315, $A25)+SUMIFS(DataRegularSeason20242025!$AB$3:$AB$1315,DataRegularSeason20242025!$B$3:$B$1315, "&lt;=" &amp; DN$1, DataRegularSeason20242025!$E$3:$E$1315, $A25)</f>
        <v>12</v>
      </c>
      <c r="DO25">
        <f>SUMIFS(DataRegularSeason20242025!$AA$3:$AA$1315,DataRegularSeason20242025!$B$3:$B$1315, "&lt;=" &amp; DO$1, DataRegularSeason20242025!$D$3:$D$1315, $A25)+SUMIFS(DataRegularSeason20242025!$AB$3:$AB$1315,DataRegularSeason20242025!$B$3:$B$1315, "&lt;=" &amp; DO$1, DataRegularSeason20242025!$E$3:$E$1315, $A25)</f>
        <v>12</v>
      </c>
      <c r="DP25">
        <f>SUMIFS(DataRegularSeason20242025!$AA$3:$AA$1315,DataRegularSeason20242025!$B$3:$B$1315, "&lt;=" &amp; DP$1, DataRegularSeason20242025!$D$3:$D$1315, $A25)+SUMIFS(DataRegularSeason20242025!$AB$3:$AB$1315,DataRegularSeason20242025!$B$3:$B$1315, "&lt;=" &amp; DP$1, DataRegularSeason20242025!$E$3:$E$1315, $A25)</f>
        <v>12</v>
      </c>
      <c r="DQ25">
        <f>SUMIFS(DataRegularSeason20242025!$AA$3:$AA$1315,DataRegularSeason20242025!$B$3:$B$1315, "&lt;=" &amp; DQ$1, DataRegularSeason20242025!$D$3:$D$1315, $A25)+SUMIFS(DataRegularSeason20242025!$AB$3:$AB$1315,DataRegularSeason20242025!$B$3:$B$1315, "&lt;=" &amp; DQ$1, DataRegularSeason20242025!$E$3:$E$1315, $A25)</f>
        <v>12</v>
      </c>
      <c r="DR25">
        <f>SUMIFS(DataRegularSeason20242025!$AA$3:$AA$1315,DataRegularSeason20242025!$B$3:$B$1315, "&lt;=" &amp; DR$1, DataRegularSeason20242025!$D$3:$D$1315, $A25)+SUMIFS(DataRegularSeason20242025!$AB$3:$AB$1315,DataRegularSeason20242025!$B$3:$B$1315, "&lt;=" &amp; DR$1, DataRegularSeason20242025!$E$3:$E$1315, $A25)</f>
        <v>12</v>
      </c>
      <c r="DS25">
        <f>SUMIFS(DataRegularSeason20242025!$AA$3:$AA$1315,DataRegularSeason20242025!$B$3:$B$1315, "&lt;=" &amp; DS$1, DataRegularSeason20242025!$D$3:$D$1315, $A25)+SUMIFS(DataRegularSeason20242025!$AB$3:$AB$1315,DataRegularSeason20242025!$B$3:$B$1315, "&lt;=" &amp; DS$1, DataRegularSeason20242025!$E$3:$E$1315, $A25)</f>
        <v>12</v>
      </c>
      <c r="DT25">
        <f>SUMIFS(DataRegularSeason20242025!$AA$3:$AA$1315,DataRegularSeason20242025!$B$3:$B$1315, "&lt;=" &amp; DT$1, DataRegularSeason20242025!$D$3:$D$1315, $A25)+SUMIFS(DataRegularSeason20242025!$AB$3:$AB$1315,DataRegularSeason20242025!$B$3:$B$1315, "&lt;=" &amp; DT$1, DataRegularSeason20242025!$E$3:$E$1315, $A25)</f>
        <v>12</v>
      </c>
      <c r="DU25">
        <f>SUMIFS(DataRegularSeason20242025!$AA$3:$AA$1315,DataRegularSeason20242025!$B$3:$B$1315, "&lt;=" &amp; DU$1, DataRegularSeason20242025!$D$3:$D$1315, $A25)+SUMIFS(DataRegularSeason20242025!$AB$3:$AB$1315,DataRegularSeason20242025!$B$3:$B$1315, "&lt;=" &amp; DU$1, DataRegularSeason20242025!$E$3:$E$1315, $A25)</f>
        <v>12</v>
      </c>
      <c r="DV25">
        <f>SUMIFS(DataRegularSeason20242025!$AA$3:$AA$1315,DataRegularSeason20242025!$B$3:$B$1315, "&lt;=" &amp; DV$1, DataRegularSeason20242025!$D$3:$D$1315, $A25)+SUMIFS(DataRegularSeason20242025!$AB$3:$AB$1315,DataRegularSeason20242025!$B$3:$B$1315, "&lt;=" &amp; DV$1, DataRegularSeason20242025!$E$3:$E$1315, $A25)</f>
        <v>12</v>
      </c>
      <c r="DW25">
        <f>SUMIFS(DataRegularSeason20242025!$AA$3:$AA$1315,DataRegularSeason20242025!$B$3:$B$1315, "&lt;=" &amp; DW$1, DataRegularSeason20242025!$D$3:$D$1315, $A25)+SUMIFS(DataRegularSeason20242025!$AB$3:$AB$1315,DataRegularSeason20242025!$B$3:$B$1315, "&lt;=" &amp; DW$1, DataRegularSeason20242025!$E$3:$E$1315, $A25)</f>
        <v>12</v>
      </c>
      <c r="DX25">
        <f>SUMIFS(DataRegularSeason20242025!$AA$3:$AA$1315,DataRegularSeason20242025!$B$3:$B$1315, "&lt;=" &amp; DX$1, DataRegularSeason20242025!$D$3:$D$1315, $A25)+SUMIFS(DataRegularSeason20242025!$AB$3:$AB$1315,DataRegularSeason20242025!$B$3:$B$1315, "&lt;=" &amp; DX$1, DataRegularSeason20242025!$E$3:$E$1315, $A25)</f>
        <v>12</v>
      </c>
      <c r="DY25">
        <f>SUMIFS(DataRegularSeason20242025!$AA$3:$AA$1315,DataRegularSeason20242025!$B$3:$B$1315, "&lt;=" &amp; DY$1, DataRegularSeason20242025!$D$3:$D$1315, $A25)+SUMIFS(DataRegularSeason20242025!$AB$3:$AB$1315,DataRegularSeason20242025!$B$3:$B$1315, "&lt;=" &amp; DY$1, DataRegularSeason20242025!$E$3:$E$1315, $A25)</f>
        <v>12</v>
      </c>
      <c r="DZ25">
        <f>SUMIFS(DataRegularSeason20242025!$AA$3:$AA$1315,DataRegularSeason20242025!$B$3:$B$1315, "&lt;=" &amp; DZ$1, DataRegularSeason20242025!$D$3:$D$1315, $A25)+SUMIFS(DataRegularSeason20242025!$AB$3:$AB$1315,DataRegularSeason20242025!$B$3:$B$1315, "&lt;=" &amp; DZ$1, DataRegularSeason20242025!$E$3:$E$1315, $A25)</f>
        <v>12</v>
      </c>
      <c r="EA25">
        <f>SUMIFS(DataRegularSeason20242025!$AA$3:$AA$1315,DataRegularSeason20242025!$B$3:$B$1315, "&lt;=" &amp; EA$1, DataRegularSeason20242025!$D$3:$D$1315, $A25)+SUMIFS(DataRegularSeason20242025!$AB$3:$AB$1315,DataRegularSeason20242025!$B$3:$B$1315, "&lt;=" &amp; EA$1, DataRegularSeason20242025!$E$3:$E$1315, $A25)</f>
        <v>12</v>
      </c>
      <c r="EB25">
        <f>SUMIFS(DataRegularSeason20242025!$AA$3:$AA$1315,DataRegularSeason20242025!$B$3:$B$1315, "&lt;=" &amp; EB$1, DataRegularSeason20242025!$D$3:$D$1315, $A25)+SUMIFS(DataRegularSeason20242025!$AB$3:$AB$1315,DataRegularSeason20242025!$B$3:$B$1315, "&lt;=" &amp; EB$1, DataRegularSeason20242025!$E$3:$E$1315, $A25)</f>
        <v>12</v>
      </c>
      <c r="EC25">
        <f>SUMIFS(DataRegularSeason20242025!$AA$3:$AA$1315,DataRegularSeason20242025!$B$3:$B$1315, "&lt;=" &amp; EC$1, DataRegularSeason20242025!$D$3:$D$1315, $A25)+SUMIFS(DataRegularSeason20242025!$AB$3:$AB$1315,DataRegularSeason20242025!$B$3:$B$1315, "&lt;=" &amp; EC$1, DataRegularSeason20242025!$E$3:$E$1315, $A25)</f>
        <v>12</v>
      </c>
      <c r="ED25">
        <f>SUMIFS(DataRegularSeason20242025!$AA$3:$AA$1315,DataRegularSeason20242025!$B$3:$B$1315, "&lt;=" &amp; ED$1, DataRegularSeason20242025!$D$3:$D$1315, $A25)+SUMIFS(DataRegularSeason20242025!$AB$3:$AB$1315,DataRegularSeason20242025!$B$3:$B$1315, "&lt;=" &amp; ED$1, DataRegularSeason20242025!$E$3:$E$1315, $A25)</f>
        <v>12</v>
      </c>
      <c r="EE25">
        <f>SUMIFS(DataRegularSeason20242025!$AA$3:$AA$1315,DataRegularSeason20242025!$B$3:$B$1315, "&lt;=" &amp; EE$1, DataRegularSeason20242025!$D$3:$D$1315, $A25)+SUMIFS(DataRegularSeason20242025!$AB$3:$AB$1315,DataRegularSeason20242025!$B$3:$B$1315, "&lt;=" &amp; EE$1, DataRegularSeason20242025!$E$3:$E$1315, $A25)</f>
        <v>12</v>
      </c>
      <c r="EF25">
        <f>SUMIFS(DataRegularSeason20242025!$AA$3:$AA$1315,DataRegularSeason20242025!$B$3:$B$1315, "&lt;=" &amp; EF$1, DataRegularSeason20242025!$D$3:$D$1315, $A25)+SUMIFS(DataRegularSeason20242025!$AB$3:$AB$1315,DataRegularSeason20242025!$B$3:$B$1315, "&lt;=" &amp; EF$1, DataRegularSeason20242025!$E$3:$E$1315, $A25)</f>
        <v>12</v>
      </c>
      <c r="EG25">
        <f>SUMIFS(DataRegularSeason20242025!$AA$3:$AA$1315,DataRegularSeason20242025!$B$3:$B$1315, "&lt;=" &amp; EG$1, DataRegularSeason20242025!$D$3:$D$1315, $A25)+SUMIFS(DataRegularSeason20242025!$AB$3:$AB$1315,DataRegularSeason20242025!$B$3:$B$1315, "&lt;=" &amp; EG$1, DataRegularSeason20242025!$E$3:$E$1315, $A25)</f>
        <v>12</v>
      </c>
      <c r="EH25">
        <f>SUMIFS(DataRegularSeason20242025!$AA$3:$AA$1315,DataRegularSeason20242025!$B$3:$B$1315, "&lt;=" &amp; EH$1, DataRegularSeason20242025!$D$3:$D$1315, $A25)+SUMIFS(DataRegularSeason20242025!$AB$3:$AB$1315,DataRegularSeason20242025!$B$3:$B$1315, "&lt;=" &amp; EH$1, DataRegularSeason20242025!$E$3:$E$1315, $A25)</f>
        <v>12</v>
      </c>
      <c r="EI25">
        <f>SUMIFS(DataRegularSeason20242025!$AA$3:$AA$1315,DataRegularSeason20242025!$B$3:$B$1315, "&lt;=" &amp; EI$1, DataRegularSeason20242025!$D$3:$D$1315, $A25)+SUMIFS(DataRegularSeason20242025!$AB$3:$AB$1315,DataRegularSeason20242025!$B$3:$B$1315, "&lt;=" &amp; EI$1, DataRegularSeason20242025!$E$3:$E$1315, $A25)</f>
        <v>12</v>
      </c>
      <c r="EJ25">
        <f>SUMIFS(DataRegularSeason20242025!$AA$3:$AA$1315,DataRegularSeason20242025!$B$3:$B$1315, "&lt;=" &amp; EJ$1, DataRegularSeason20242025!$D$3:$D$1315, $A25)+SUMIFS(DataRegularSeason20242025!$AB$3:$AB$1315,DataRegularSeason20242025!$B$3:$B$1315, "&lt;=" &amp; EJ$1, DataRegularSeason20242025!$E$3:$E$1315, $A25)</f>
        <v>12</v>
      </c>
      <c r="EK25">
        <f>SUMIFS(DataRegularSeason20242025!$AA$3:$AA$1315,DataRegularSeason20242025!$B$3:$B$1315, "&lt;=" &amp; EK$1, DataRegularSeason20242025!$D$3:$D$1315, $A25)+SUMIFS(DataRegularSeason20242025!$AB$3:$AB$1315,DataRegularSeason20242025!$B$3:$B$1315, "&lt;=" &amp; EK$1, DataRegularSeason20242025!$E$3:$E$1315, $A25)</f>
        <v>12</v>
      </c>
      <c r="EL25">
        <f>SUMIFS(DataRegularSeason20242025!$AA$3:$AA$1315,DataRegularSeason20242025!$B$3:$B$1315, "&lt;=" &amp; EL$1, DataRegularSeason20242025!$D$3:$D$1315, $A25)+SUMIFS(DataRegularSeason20242025!$AB$3:$AB$1315,DataRegularSeason20242025!$B$3:$B$1315, "&lt;=" &amp; EL$1, DataRegularSeason20242025!$E$3:$E$1315, $A25)</f>
        <v>12</v>
      </c>
      <c r="EM25">
        <f>SUMIFS(DataRegularSeason20242025!$AA$3:$AA$1315,DataRegularSeason20242025!$B$3:$B$1315, "&lt;=" &amp; EM$1, DataRegularSeason20242025!$D$3:$D$1315, $A25)+SUMIFS(DataRegularSeason20242025!$AB$3:$AB$1315,DataRegularSeason20242025!$B$3:$B$1315, "&lt;=" &amp; EM$1, DataRegularSeason20242025!$E$3:$E$1315, $A25)</f>
        <v>12</v>
      </c>
      <c r="EN25">
        <f>SUMIFS(DataRegularSeason20242025!$AA$3:$AA$1315,DataRegularSeason20242025!$B$3:$B$1315, "&lt;=" &amp; EN$1, DataRegularSeason20242025!$D$3:$D$1315, $A25)+SUMIFS(DataRegularSeason20242025!$AB$3:$AB$1315,DataRegularSeason20242025!$B$3:$B$1315, "&lt;=" &amp; EN$1, DataRegularSeason20242025!$E$3:$E$1315, $A25)</f>
        <v>12</v>
      </c>
      <c r="EO25">
        <f>SUMIFS(DataRegularSeason20242025!$AA$3:$AA$1315,DataRegularSeason20242025!$B$3:$B$1315, "&lt;=" &amp; EO$1, DataRegularSeason20242025!$D$3:$D$1315, $A25)+SUMIFS(DataRegularSeason20242025!$AB$3:$AB$1315,DataRegularSeason20242025!$B$3:$B$1315, "&lt;=" &amp; EO$1, DataRegularSeason20242025!$E$3:$E$1315, $A25)</f>
        <v>12</v>
      </c>
      <c r="EP25">
        <f>SUMIFS(DataRegularSeason20242025!$AA$3:$AA$1315,DataRegularSeason20242025!$B$3:$B$1315, "&lt;=" &amp; EP$1, DataRegularSeason20242025!$D$3:$D$1315, $A25)+SUMIFS(DataRegularSeason20242025!$AB$3:$AB$1315,DataRegularSeason20242025!$B$3:$B$1315, "&lt;=" &amp; EP$1, DataRegularSeason20242025!$E$3:$E$1315, $A25)</f>
        <v>12</v>
      </c>
      <c r="EQ25">
        <f>SUMIFS(DataRegularSeason20242025!$AA$3:$AA$1315,DataRegularSeason20242025!$B$3:$B$1315, "&lt;=" &amp; EQ$1, DataRegularSeason20242025!$D$3:$D$1315, $A25)+SUMIFS(DataRegularSeason20242025!$AB$3:$AB$1315,DataRegularSeason20242025!$B$3:$B$1315, "&lt;=" &amp; EQ$1, DataRegularSeason20242025!$E$3:$E$1315, $A25)</f>
        <v>12</v>
      </c>
      <c r="ER25">
        <f>SUMIFS(DataRegularSeason20242025!$AA$3:$AA$1315,DataRegularSeason20242025!$B$3:$B$1315, "&lt;=" &amp; ER$1, DataRegularSeason20242025!$D$3:$D$1315, $A25)+SUMIFS(DataRegularSeason20242025!$AB$3:$AB$1315,DataRegularSeason20242025!$B$3:$B$1315, "&lt;=" &amp; ER$1, DataRegularSeason20242025!$E$3:$E$1315, $A25)</f>
        <v>12</v>
      </c>
      <c r="ES25">
        <f>SUMIFS(DataRegularSeason20242025!$AA$3:$AA$1315,DataRegularSeason20242025!$B$3:$B$1315, "&lt;=" &amp; ES$1, DataRegularSeason20242025!$D$3:$D$1315, $A25)+SUMIFS(DataRegularSeason20242025!$AB$3:$AB$1315,DataRegularSeason20242025!$B$3:$B$1315, "&lt;=" &amp; ES$1, DataRegularSeason20242025!$E$3:$E$1315, $A25)</f>
        <v>12</v>
      </c>
      <c r="ET25">
        <f>SUMIFS(DataRegularSeason20242025!$AA$3:$AA$1315,DataRegularSeason20242025!$B$3:$B$1315, "&lt;=" &amp; ET$1, DataRegularSeason20242025!$D$3:$D$1315, $A25)+SUMIFS(DataRegularSeason20242025!$AB$3:$AB$1315,DataRegularSeason20242025!$B$3:$B$1315, "&lt;=" &amp; ET$1, DataRegularSeason20242025!$E$3:$E$1315, $A25)</f>
        <v>12</v>
      </c>
      <c r="EU25">
        <f>SUMIFS(DataRegularSeason20242025!$AA$3:$AA$1315,DataRegularSeason20242025!$B$3:$B$1315, "&lt;=" &amp; EU$1, DataRegularSeason20242025!$D$3:$D$1315, $A25)+SUMIFS(DataRegularSeason20242025!$AB$3:$AB$1315,DataRegularSeason20242025!$B$3:$B$1315, "&lt;=" &amp; EU$1, DataRegularSeason20242025!$E$3:$E$1315, $A25)</f>
        <v>12</v>
      </c>
      <c r="EV25">
        <f>SUMIFS(DataRegularSeason20242025!$AA$3:$AA$1315,DataRegularSeason20242025!$B$3:$B$1315, "&lt;=" &amp; EV$1, DataRegularSeason20242025!$D$3:$D$1315, $A25)+SUMIFS(DataRegularSeason20242025!$AB$3:$AB$1315,DataRegularSeason20242025!$B$3:$B$1315, "&lt;=" &amp; EV$1, DataRegularSeason20242025!$E$3:$E$1315, $A25)</f>
        <v>12</v>
      </c>
      <c r="EW25">
        <f>SUMIFS(DataRegularSeason20242025!$AA$3:$AA$1315,DataRegularSeason20242025!$B$3:$B$1315, "&lt;=" &amp; EW$1, DataRegularSeason20242025!$D$3:$D$1315, $A25)+SUMIFS(DataRegularSeason20242025!$AB$3:$AB$1315,DataRegularSeason20242025!$B$3:$B$1315, "&lt;=" &amp; EW$1, DataRegularSeason20242025!$E$3:$E$1315, $A25)</f>
        <v>12</v>
      </c>
      <c r="EX25">
        <f>SUMIFS(DataRegularSeason20242025!$AA$3:$AA$1315,DataRegularSeason20242025!$B$3:$B$1315, "&lt;=" &amp; EX$1, DataRegularSeason20242025!$D$3:$D$1315, $A25)+SUMIFS(DataRegularSeason20242025!$AB$3:$AB$1315,DataRegularSeason20242025!$B$3:$B$1315, "&lt;=" &amp; EX$1, DataRegularSeason20242025!$E$3:$E$1315, $A25)</f>
        <v>12</v>
      </c>
      <c r="EY25">
        <f>SUMIFS(DataRegularSeason20242025!$AA$3:$AA$1315,DataRegularSeason20242025!$B$3:$B$1315, "&lt;=" &amp; EY$1, DataRegularSeason20242025!$D$3:$D$1315, $A25)+SUMIFS(DataRegularSeason20242025!$AB$3:$AB$1315,DataRegularSeason20242025!$B$3:$B$1315, "&lt;=" &amp; EY$1, DataRegularSeason20242025!$E$3:$E$1315, $A25)</f>
        <v>12</v>
      </c>
      <c r="EZ25">
        <f>SUMIFS(DataRegularSeason20242025!$AA$3:$AA$1315,DataRegularSeason20242025!$B$3:$B$1315, "&lt;=" &amp; EZ$1, DataRegularSeason20242025!$D$3:$D$1315, $A25)+SUMIFS(DataRegularSeason20242025!$AB$3:$AB$1315,DataRegularSeason20242025!$B$3:$B$1315, "&lt;=" &amp; EZ$1, DataRegularSeason20242025!$E$3:$E$1315, $A25)</f>
        <v>12</v>
      </c>
      <c r="FA25">
        <f>SUMIFS(DataRegularSeason20242025!$AA$3:$AA$1315,DataRegularSeason20242025!$B$3:$B$1315, "&lt;=" &amp; FA$1, DataRegularSeason20242025!$D$3:$D$1315, $A25)+SUMIFS(DataRegularSeason20242025!$AB$3:$AB$1315,DataRegularSeason20242025!$B$3:$B$1315, "&lt;=" &amp; FA$1, DataRegularSeason20242025!$E$3:$E$1315, $A25)</f>
        <v>12</v>
      </c>
      <c r="FB25">
        <f>SUMIFS(DataRegularSeason20242025!$AA$3:$AA$1315,DataRegularSeason20242025!$B$3:$B$1315, "&lt;=" &amp; FB$1, DataRegularSeason20242025!$D$3:$D$1315, $A25)+SUMIFS(DataRegularSeason20242025!$AB$3:$AB$1315,DataRegularSeason20242025!$B$3:$B$1315, "&lt;=" &amp; FB$1, DataRegularSeason20242025!$E$3:$E$1315, $A25)</f>
        <v>12</v>
      </c>
      <c r="FC25">
        <f>SUMIFS(DataRegularSeason20242025!$AA$3:$AA$1315,DataRegularSeason20242025!$B$3:$B$1315, "&lt;=" &amp; FC$1, DataRegularSeason20242025!$D$3:$D$1315, $A25)+SUMIFS(DataRegularSeason20242025!$AB$3:$AB$1315,DataRegularSeason20242025!$B$3:$B$1315, "&lt;=" &amp; FC$1, DataRegularSeason20242025!$E$3:$E$1315, $A25)</f>
        <v>12</v>
      </c>
      <c r="FD25">
        <f>SUMIFS(DataRegularSeason20242025!$AA$3:$AA$1315,DataRegularSeason20242025!$B$3:$B$1315, "&lt;=" &amp; FD$1, DataRegularSeason20242025!$D$3:$D$1315, $A25)+SUMIFS(DataRegularSeason20242025!$AB$3:$AB$1315,DataRegularSeason20242025!$B$3:$B$1315, "&lt;=" &amp; FD$1, DataRegularSeason20242025!$E$3:$E$1315, $A25)</f>
        <v>12</v>
      </c>
      <c r="FE25">
        <f>SUMIFS(DataRegularSeason20242025!$AA$3:$AA$1315,DataRegularSeason20242025!$B$3:$B$1315, "&lt;=" &amp; FE$1, DataRegularSeason20242025!$D$3:$D$1315, $A25)+SUMIFS(DataRegularSeason20242025!$AB$3:$AB$1315,DataRegularSeason20242025!$B$3:$B$1315, "&lt;=" &amp; FE$1, DataRegularSeason20242025!$E$3:$E$1315, $A25)</f>
        <v>12</v>
      </c>
      <c r="FF25">
        <f>SUMIFS(DataRegularSeason20242025!$AA$3:$AA$1315,DataRegularSeason20242025!$B$3:$B$1315, "&lt;=" &amp; FF$1, DataRegularSeason20242025!$D$3:$D$1315, $A25)+SUMIFS(DataRegularSeason20242025!$AB$3:$AB$1315,DataRegularSeason20242025!$B$3:$B$1315, "&lt;=" &amp; FF$1, DataRegularSeason20242025!$E$3:$E$1315, $A25)</f>
        <v>12</v>
      </c>
      <c r="FG25">
        <f>SUMIFS(DataRegularSeason20242025!$AA$3:$AA$1315,DataRegularSeason20242025!$B$3:$B$1315, "&lt;=" &amp; FG$1, DataRegularSeason20242025!$D$3:$D$1315, $A25)+SUMIFS(DataRegularSeason20242025!$AB$3:$AB$1315,DataRegularSeason20242025!$B$3:$B$1315, "&lt;=" &amp; FG$1, DataRegularSeason20242025!$E$3:$E$1315, $A25)</f>
        <v>12</v>
      </c>
      <c r="FH25">
        <f>SUMIFS(DataRegularSeason20242025!$AA$3:$AA$1315,DataRegularSeason20242025!$B$3:$B$1315, "&lt;=" &amp; FH$1, DataRegularSeason20242025!$D$3:$D$1315, $A25)+SUMIFS(DataRegularSeason20242025!$AB$3:$AB$1315,DataRegularSeason20242025!$B$3:$B$1315, "&lt;=" &amp; FH$1, DataRegularSeason20242025!$E$3:$E$1315, $A25)</f>
        <v>12</v>
      </c>
      <c r="FI25">
        <f>SUMIFS(DataRegularSeason20242025!$AA$3:$AA$1315,DataRegularSeason20242025!$B$3:$B$1315, "&lt;=" &amp; FI$1, DataRegularSeason20242025!$D$3:$D$1315, $A25)+SUMIFS(DataRegularSeason20242025!$AB$3:$AB$1315,DataRegularSeason20242025!$B$3:$B$1315, "&lt;=" &amp; FI$1, DataRegularSeason20242025!$E$3:$E$1315, $A25)</f>
        <v>12</v>
      </c>
      <c r="FJ25">
        <f>SUMIFS(DataRegularSeason20242025!$AA$3:$AA$1315,DataRegularSeason20242025!$B$3:$B$1315, "&lt;=" &amp; FJ$1, DataRegularSeason20242025!$D$3:$D$1315, $A25)+SUMIFS(DataRegularSeason20242025!$AB$3:$AB$1315,DataRegularSeason20242025!$B$3:$B$1315, "&lt;=" &amp; FJ$1, DataRegularSeason20242025!$E$3:$E$1315, $A25)</f>
        <v>12</v>
      </c>
      <c r="FK25">
        <f>SUMIFS(DataRegularSeason20242025!$AA$3:$AA$1315,DataRegularSeason20242025!$B$3:$B$1315, "&lt;=" &amp; FK$1, DataRegularSeason20242025!$D$3:$D$1315, $A25)+SUMIFS(DataRegularSeason20242025!$AB$3:$AB$1315,DataRegularSeason20242025!$B$3:$B$1315, "&lt;=" &amp; FK$1, DataRegularSeason20242025!$E$3:$E$1315, $A25)</f>
        <v>12</v>
      </c>
      <c r="FL25">
        <f>SUMIFS(DataRegularSeason20242025!$AA$3:$AA$1315,DataRegularSeason20242025!$B$3:$B$1315, "&lt;=" &amp; FL$1, DataRegularSeason20242025!$D$3:$D$1315, $A25)+SUMIFS(DataRegularSeason20242025!$AB$3:$AB$1315,DataRegularSeason20242025!$B$3:$B$1315, "&lt;=" &amp; FL$1, DataRegularSeason20242025!$E$3:$E$1315, $A25)</f>
        <v>12</v>
      </c>
      <c r="FM25">
        <f>SUMIFS(DataRegularSeason20242025!$AA$3:$AA$1315,DataRegularSeason20242025!$B$3:$B$1315, "&lt;=" &amp; FM$1, DataRegularSeason20242025!$D$3:$D$1315, $A25)+SUMIFS(DataRegularSeason20242025!$AB$3:$AB$1315,DataRegularSeason20242025!$B$3:$B$1315, "&lt;=" &amp; FM$1, DataRegularSeason20242025!$E$3:$E$1315, $A25)</f>
        <v>12</v>
      </c>
      <c r="FN25">
        <f>SUMIFS(DataRegularSeason20242025!$AA$3:$AA$1315,DataRegularSeason20242025!$B$3:$B$1315, "&lt;=" &amp; FN$1, DataRegularSeason20242025!$D$3:$D$1315, $A25)+SUMIFS(DataRegularSeason20242025!$AB$3:$AB$1315,DataRegularSeason20242025!$B$3:$B$1315, "&lt;=" &amp; FN$1, DataRegularSeason20242025!$E$3:$E$1315, $A25)</f>
        <v>12</v>
      </c>
      <c r="FO25">
        <f>SUMIFS(DataRegularSeason20242025!$AA$3:$AA$1315,DataRegularSeason20242025!$B$3:$B$1315, "&lt;=" &amp; FO$1, DataRegularSeason20242025!$D$3:$D$1315, $A25)+SUMIFS(DataRegularSeason20242025!$AB$3:$AB$1315,DataRegularSeason20242025!$B$3:$B$1315, "&lt;=" &amp; FO$1, DataRegularSeason20242025!$E$3:$E$1315, $A25)</f>
        <v>12</v>
      </c>
      <c r="FP25">
        <f>SUMIFS(DataRegularSeason20242025!$AA$3:$AA$1315,DataRegularSeason20242025!$B$3:$B$1315, "&lt;=" &amp; FP$1, DataRegularSeason20242025!$D$3:$D$1315, $A25)+SUMIFS(DataRegularSeason20242025!$AB$3:$AB$1315,DataRegularSeason20242025!$B$3:$B$1315, "&lt;=" &amp; FP$1, DataRegularSeason20242025!$E$3:$E$1315, $A25)</f>
        <v>12</v>
      </c>
      <c r="FQ25">
        <f>SUMIFS(DataRegularSeason20242025!$AA$3:$AA$1315,DataRegularSeason20242025!$B$3:$B$1315, "&lt;=" &amp; FQ$1, DataRegularSeason20242025!$D$3:$D$1315, $A25)+SUMIFS(DataRegularSeason20242025!$AB$3:$AB$1315,DataRegularSeason20242025!$B$3:$B$1315, "&lt;=" &amp; FQ$1, DataRegularSeason20242025!$E$3:$E$1315, $A25)</f>
        <v>12</v>
      </c>
      <c r="FR25">
        <f>SUMIFS(DataRegularSeason20242025!$AA$3:$AA$1315,DataRegularSeason20242025!$B$3:$B$1315, "&lt;=" &amp; FR$1, DataRegularSeason20242025!$D$3:$D$1315, $A25)+SUMIFS(DataRegularSeason20242025!$AB$3:$AB$1315,DataRegularSeason20242025!$B$3:$B$1315, "&lt;=" &amp; FR$1, DataRegularSeason20242025!$E$3:$E$1315, $A25)</f>
        <v>12</v>
      </c>
      <c r="FS25">
        <f>SUMIFS(DataRegularSeason20242025!$AA$3:$AA$1315,DataRegularSeason20242025!$B$3:$B$1315, "&lt;=" &amp; FS$1, DataRegularSeason20242025!$D$3:$D$1315, $A25)+SUMIFS(DataRegularSeason20242025!$AB$3:$AB$1315,DataRegularSeason20242025!$B$3:$B$1315, "&lt;=" &amp; FS$1, DataRegularSeason20242025!$E$3:$E$1315, $A25)</f>
        <v>12</v>
      </c>
      <c r="FT25">
        <f>SUMIFS(DataRegularSeason20242025!$AA$3:$AA$1315,DataRegularSeason20242025!$B$3:$B$1315, "&lt;=" &amp; FT$1, DataRegularSeason20242025!$D$3:$D$1315, $A25)+SUMIFS(DataRegularSeason20242025!$AB$3:$AB$1315,DataRegularSeason20242025!$B$3:$B$1315, "&lt;=" &amp; FT$1, DataRegularSeason20242025!$E$3:$E$1315, $A25)</f>
        <v>12</v>
      </c>
      <c r="FU25">
        <f>SUMIFS(DataRegularSeason20242025!$AA$3:$AA$1315,DataRegularSeason20242025!$B$3:$B$1315, "&lt;=" &amp; FU$1, DataRegularSeason20242025!$D$3:$D$1315, $A25)+SUMIFS(DataRegularSeason20242025!$AB$3:$AB$1315,DataRegularSeason20242025!$B$3:$B$1315, "&lt;=" &amp; FU$1, DataRegularSeason20242025!$E$3:$E$1315, $A25)</f>
        <v>12</v>
      </c>
      <c r="FV25">
        <f>SUMIFS(DataRegularSeason20242025!$AA$3:$AA$1315,DataRegularSeason20242025!$B$3:$B$1315, "&lt;=" &amp; FV$1, DataRegularSeason20242025!$D$3:$D$1315, $A25)+SUMIFS(DataRegularSeason20242025!$AB$3:$AB$1315,DataRegularSeason20242025!$B$3:$B$1315, "&lt;=" &amp; FV$1, DataRegularSeason20242025!$E$3:$E$1315, $A25)</f>
        <v>12</v>
      </c>
      <c r="FW25">
        <f>SUMIFS(DataRegularSeason20242025!$AA$3:$AA$1315,DataRegularSeason20242025!$B$3:$B$1315, "&lt;=" &amp; FW$1, DataRegularSeason20242025!$D$3:$D$1315, $A25)+SUMIFS(DataRegularSeason20242025!$AB$3:$AB$1315,DataRegularSeason20242025!$B$3:$B$1315, "&lt;=" &amp; FW$1, DataRegularSeason20242025!$E$3:$E$1315, $A25)</f>
        <v>12</v>
      </c>
      <c r="FX25">
        <f>SUMIFS(DataRegularSeason20242025!$AA$3:$AA$1315,DataRegularSeason20242025!$B$3:$B$1315, "&lt;=" &amp; FX$1, DataRegularSeason20242025!$D$3:$D$1315, $A25)+SUMIFS(DataRegularSeason20242025!$AB$3:$AB$1315,DataRegularSeason20242025!$B$3:$B$1315, "&lt;=" &amp; FX$1, DataRegularSeason20242025!$E$3:$E$1315, $A25)</f>
        <v>12</v>
      </c>
      <c r="FY25">
        <f>SUMIFS(DataRegularSeason20242025!$AA$3:$AA$1315,DataRegularSeason20242025!$B$3:$B$1315, "&lt;=" &amp; FY$1, DataRegularSeason20242025!$D$3:$D$1315, $A25)+SUMIFS(DataRegularSeason20242025!$AB$3:$AB$1315,DataRegularSeason20242025!$B$3:$B$1315, "&lt;=" &amp; FY$1, DataRegularSeason20242025!$E$3:$E$1315, $A25)</f>
        <v>12</v>
      </c>
      <c r="FZ25">
        <f>SUMIFS(DataRegularSeason20242025!$AA$3:$AA$1315,DataRegularSeason20242025!$B$3:$B$1315, "&lt;=" &amp; FZ$1, DataRegularSeason20242025!$D$3:$D$1315, $A25)+SUMIFS(DataRegularSeason20242025!$AB$3:$AB$1315,DataRegularSeason20242025!$B$3:$B$1315, "&lt;=" &amp; FZ$1, DataRegularSeason20242025!$E$3:$E$1315, $A25)</f>
        <v>12</v>
      </c>
      <c r="GA25">
        <f>SUMIFS(DataRegularSeason20242025!$AA$3:$AA$1315,DataRegularSeason20242025!$B$3:$B$1315, "&lt;=" &amp; GA$1, DataRegularSeason20242025!$D$3:$D$1315, $A25)+SUMIFS(DataRegularSeason20242025!$AB$3:$AB$1315,DataRegularSeason20242025!$B$3:$B$1315, "&lt;=" &amp; GA$1, DataRegularSeason20242025!$E$3:$E$1315, $A25)</f>
        <v>12</v>
      </c>
      <c r="GB25">
        <f>SUMIFS(DataRegularSeason20242025!$AA$3:$AA$1315,DataRegularSeason20242025!$B$3:$B$1315, "&lt;=" &amp; GB$1, DataRegularSeason20242025!$D$3:$D$1315, $A25)+SUMIFS(DataRegularSeason20242025!$AB$3:$AB$1315,DataRegularSeason20242025!$B$3:$B$1315, "&lt;=" &amp; GB$1, DataRegularSeason20242025!$E$3:$E$1315, $A25)</f>
        <v>12</v>
      </c>
      <c r="GC25">
        <f>SUMIFS(DataRegularSeason20242025!$AA$3:$AA$1315,DataRegularSeason20242025!$B$3:$B$1315, "&lt;=" &amp; GC$1, DataRegularSeason20242025!$D$3:$D$1315, $A25)+SUMIFS(DataRegularSeason20242025!$AB$3:$AB$1315,DataRegularSeason20242025!$B$3:$B$1315, "&lt;=" &amp; GC$1, DataRegularSeason20242025!$E$3:$E$1315, $A25)</f>
        <v>12</v>
      </c>
      <c r="GD25">
        <f>SUMIFS(DataRegularSeason20242025!$AA$3:$AA$1315,DataRegularSeason20242025!$B$3:$B$1315, "&lt;=" &amp; GD$1, DataRegularSeason20242025!$D$3:$D$1315, $A25)+SUMIFS(DataRegularSeason20242025!$AB$3:$AB$1315,DataRegularSeason20242025!$B$3:$B$1315, "&lt;=" &amp; GD$1, DataRegularSeason20242025!$E$3:$E$1315, $A25)</f>
        <v>12</v>
      </c>
      <c r="GE25">
        <f>SUMIFS(DataRegularSeason20242025!$AA$3:$AA$1315,DataRegularSeason20242025!$B$3:$B$1315, "&lt;=" &amp; GE$1, DataRegularSeason20242025!$D$3:$D$1315, $A25)+SUMIFS(DataRegularSeason20242025!$AB$3:$AB$1315,DataRegularSeason20242025!$B$3:$B$1315, "&lt;=" &amp; GE$1, DataRegularSeason20242025!$E$3:$E$1315, $A25)</f>
        <v>12</v>
      </c>
      <c r="GF25">
        <f>SUMIFS(DataRegularSeason20242025!$AA$3:$AA$1315,DataRegularSeason20242025!$B$3:$B$1315, "&lt;=" &amp; GF$1, DataRegularSeason20242025!$D$3:$D$1315, $A25)+SUMIFS(DataRegularSeason20242025!$AB$3:$AB$1315,DataRegularSeason20242025!$B$3:$B$1315, "&lt;=" &amp; GF$1, DataRegularSeason20242025!$E$3:$E$1315, $A25)</f>
        <v>12</v>
      </c>
      <c r="GG25">
        <f>SUMIFS(DataRegularSeason20242025!$AA$3:$AA$1315,DataRegularSeason20242025!$B$3:$B$1315, "&lt;=" &amp; GG$1, DataRegularSeason20242025!$D$3:$D$1315, $A25)+SUMIFS(DataRegularSeason20242025!$AB$3:$AB$1315,DataRegularSeason20242025!$B$3:$B$1315, "&lt;=" &amp; GG$1, DataRegularSeason20242025!$E$3:$E$1315, $A25)</f>
        <v>12</v>
      </c>
      <c r="GH25">
        <f>SUMIFS(DataRegularSeason20242025!$AA$3:$AA$1315,DataRegularSeason20242025!$B$3:$B$1315, "&lt;=" &amp; GH$1, DataRegularSeason20242025!$D$3:$D$1315, $A25)+SUMIFS(DataRegularSeason20242025!$AB$3:$AB$1315,DataRegularSeason20242025!$B$3:$B$1315, "&lt;=" &amp; GH$1, DataRegularSeason20242025!$E$3:$E$1315, $A25)</f>
        <v>12</v>
      </c>
      <c r="GI25">
        <f>SUMIFS(DataRegularSeason20242025!$AA$3:$AA$1315,DataRegularSeason20242025!$B$3:$B$1315, "&lt;=" &amp; GI$1, DataRegularSeason20242025!$D$3:$D$1315, $A25)+SUMIFS(DataRegularSeason20242025!$AB$3:$AB$1315,DataRegularSeason20242025!$B$3:$B$1315, "&lt;=" &amp; GI$1, DataRegularSeason20242025!$E$3:$E$1315, $A25)</f>
        <v>12</v>
      </c>
      <c r="GJ25">
        <f>SUMIFS(DataRegularSeason20242025!$AA$3:$AA$1315,DataRegularSeason20242025!$B$3:$B$1315, "&lt;=" &amp; GJ$1, DataRegularSeason20242025!$D$3:$D$1315, $A25)+SUMIFS(DataRegularSeason20242025!$AB$3:$AB$1315,DataRegularSeason20242025!$B$3:$B$1315, "&lt;=" &amp; GJ$1, DataRegularSeason20242025!$E$3:$E$1315, $A25)</f>
        <v>12</v>
      </c>
      <c r="GK25">
        <f>SUMIFS(DataRegularSeason20242025!$AA$3:$AA$1315,DataRegularSeason20242025!$B$3:$B$1315, "&lt;=" &amp; GK$1, DataRegularSeason20242025!$D$3:$D$1315, $A25)+SUMIFS(DataRegularSeason20242025!$AB$3:$AB$1315,DataRegularSeason20242025!$B$3:$B$1315, "&lt;=" &amp; GK$1, DataRegularSeason20242025!$E$3:$E$1315, $A25)</f>
        <v>12</v>
      </c>
      <c r="GL25">
        <f>SUMIFS(DataRegularSeason20242025!$AA$3:$AA$1315,DataRegularSeason20242025!$B$3:$B$1315, "&lt;=" &amp; GL$1, DataRegularSeason20242025!$D$3:$D$1315, $A25)+SUMIFS(DataRegularSeason20242025!$AB$3:$AB$1315,DataRegularSeason20242025!$B$3:$B$1315, "&lt;=" &amp; GL$1, DataRegularSeason20242025!$E$3:$E$1315, $A25)</f>
        <v>12</v>
      </c>
      <c r="GM25">
        <f>SUMIFS(DataRegularSeason20242025!$AA$3:$AA$1315,DataRegularSeason20242025!$B$3:$B$1315, "&lt;=" &amp; GM$1, DataRegularSeason20242025!$D$3:$D$1315, $A25)+SUMIFS(DataRegularSeason20242025!$AB$3:$AB$1315,DataRegularSeason20242025!$B$3:$B$1315, "&lt;=" &amp; GM$1, DataRegularSeason20242025!$E$3:$E$1315, $A25)</f>
        <v>12</v>
      </c>
      <c r="GN25">
        <f>SUMIFS(DataRegularSeason20242025!$AA$3:$AA$1315,DataRegularSeason20242025!$B$3:$B$1315, "&lt;=" &amp; GN$1, DataRegularSeason20242025!$D$3:$D$1315, $A25)+SUMIFS(DataRegularSeason20242025!$AB$3:$AB$1315,DataRegularSeason20242025!$B$3:$B$1315, "&lt;=" &amp; GN$1, DataRegularSeason20242025!$E$3:$E$1315, $A25)</f>
        <v>12</v>
      </c>
      <c r="GO25">
        <f>SUMIFS(DataRegularSeason20242025!$AA$3:$AA$1315,DataRegularSeason20242025!$B$3:$B$1315, "&lt;=" &amp; GO$1, DataRegularSeason20242025!$D$3:$D$1315, $A25)+SUMIFS(DataRegularSeason20242025!$AB$3:$AB$1315,DataRegularSeason20242025!$B$3:$B$1315, "&lt;=" &amp; GO$1, DataRegularSeason20242025!$E$3:$E$1315, $A25)</f>
        <v>12</v>
      </c>
      <c r="GP25">
        <f>SUMIFS(DataRegularSeason20242025!$AA$3:$AA$1315,DataRegularSeason20242025!$B$3:$B$1315, "&lt;=" &amp; GP$1, DataRegularSeason20242025!$D$3:$D$1315, $A25)+SUMIFS(DataRegularSeason20242025!$AB$3:$AB$1315,DataRegularSeason20242025!$B$3:$B$1315, "&lt;=" &amp; GP$1, DataRegularSeason20242025!$E$3:$E$1315, $A25)</f>
        <v>12</v>
      </c>
      <c r="GQ25">
        <f>SUMIFS(DataRegularSeason20242025!$AA$3:$AA$1315,DataRegularSeason20242025!$B$3:$B$1315, "&lt;=" &amp; GQ$1, DataRegularSeason20242025!$D$3:$D$1315, $A25)+SUMIFS(DataRegularSeason20242025!$AB$3:$AB$1315,DataRegularSeason20242025!$B$3:$B$1315, "&lt;=" &amp; GQ$1, DataRegularSeason20242025!$E$3:$E$1315, $A25)</f>
        <v>12</v>
      </c>
      <c r="GR25">
        <f>SUMIFS(DataRegularSeason20242025!$AA$3:$AA$1315,DataRegularSeason20242025!$B$3:$B$1315, "&lt;=" &amp; GR$1, DataRegularSeason20242025!$D$3:$D$1315, $A25)+SUMIFS(DataRegularSeason20242025!$AB$3:$AB$1315,DataRegularSeason20242025!$B$3:$B$1315, "&lt;=" &amp; GR$1, DataRegularSeason20242025!$E$3:$E$1315, $A25)</f>
        <v>12</v>
      </c>
      <c r="GS25">
        <f>SUMIFS(DataRegularSeason20242025!$AA$3:$AA$1315,DataRegularSeason20242025!$B$3:$B$1315, "&lt;=" &amp; GS$1, DataRegularSeason20242025!$D$3:$D$1315, $A25)+SUMIFS(DataRegularSeason20242025!$AB$3:$AB$1315,DataRegularSeason20242025!$B$3:$B$1315, "&lt;=" &amp; GS$1, DataRegularSeason20242025!$E$3:$E$1315, $A25)</f>
        <v>12</v>
      </c>
      <c r="GT25">
        <f>SUMIFS(DataRegularSeason20242025!$AA$3:$AA$1315,DataRegularSeason20242025!$B$3:$B$1315, "&lt;=" &amp; GT$1, DataRegularSeason20242025!$D$3:$D$1315, $A25)+SUMIFS(DataRegularSeason20242025!$AB$3:$AB$1315,DataRegularSeason20242025!$B$3:$B$1315, "&lt;=" &amp; GT$1, DataRegularSeason20242025!$E$3:$E$1315, $A25)</f>
        <v>12</v>
      </c>
      <c r="GU25">
        <f>SUMIFS(DataRegularSeason20242025!$AA$3:$AA$1315,DataRegularSeason20242025!$B$3:$B$1315, "&lt;=" &amp; GU$1, DataRegularSeason20242025!$D$3:$D$1315, $A25)+SUMIFS(DataRegularSeason20242025!$AB$3:$AB$1315,DataRegularSeason20242025!$B$3:$B$1315, "&lt;=" &amp; GU$1, DataRegularSeason20242025!$E$3:$E$1315, $A25)</f>
        <v>12</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21</v>
      </c>
      <c r="AP26">
        <f>SUMIFS(DataRegularSeason20242025!$AA$3:$AA$1315,DataRegularSeason20242025!$B$3:$B$1315, "&lt;=" &amp; AP$1, DataRegularSeason20242025!$D$3:$D$1315, $A26)+SUMIFS(DataRegularSeason20242025!$AB$3:$AB$1315,DataRegularSeason20242025!$B$3:$B$1315, "&lt;=" &amp; AP$1, DataRegularSeason20242025!$E$3:$E$1315, $A26)</f>
        <v>21</v>
      </c>
      <c r="AQ26">
        <f>SUMIFS(DataRegularSeason20242025!$AA$3:$AA$1315,DataRegularSeason20242025!$B$3:$B$1315, "&lt;=" &amp; AQ$1, DataRegularSeason20242025!$D$3:$D$1315, $A26)+SUMIFS(DataRegularSeason20242025!$AB$3:$AB$1315,DataRegularSeason20242025!$B$3:$B$1315, "&lt;=" &amp; AQ$1, DataRegularSeason20242025!$E$3:$E$1315, $A26)</f>
        <v>21</v>
      </c>
      <c r="AR26">
        <f>SUMIFS(DataRegularSeason20242025!$AA$3:$AA$1315,DataRegularSeason20242025!$B$3:$B$1315, "&lt;=" &amp; AR$1, DataRegularSeason20242025!$D$3:$D$1315, $A26)+SUMIFS(DataRegularSeason20242025!$AB$3:$AB$1315,DataRegularSeason20242025!$B$3:$B$1315, "&lt;=" &amp; AR$1, DataRegularSeason20242025!$E$3:$E$1315, $A26)</f>
        <v>21</v>
      </c>
      <c r="AS26">
        <f>SUMIFS(DataRegularSeason20242025!$AA$3:$AA$1315,DataRegularSeason20242025!$B$3:$B$1315, "&lt;=" &amp; AS$1, DataRegularSeason20242025!$D$3:$D$1315, $A26)+SUMIFS(DataRegularSeason20242025!$AB$3:$AB$1315,DataRegularSeason20242025!$B$3:$B$1315, "&lt;=" &amp; AS$1, DataRegularSeason20242025!$E$3:$E$1315, $A26)</f>
        <v>21</v>
      </c>
      <c r="AT26">
        <f>SUMIFS(DataRegularSeason20242025!$AA$3:$AA$1315,DataRegularSeason20242025!$B$3:$B$1315, "&lt;=" &amp; AT$1, DataRegularSeason20242025!$D$3:$D$1315, $A26)+SUMIFS(DataRegularSeason20242025!$AB$3:$AB$1315,DataRegularSeason20242025!$B$3:$B$1315, "&lt;=" &amp; AT$1, DataRegularSeason20242025!$E$3:$E$1315, $A26)</f>
        <v>21</v>
      </c>
      <c r="AU26">
        <f>SUMIFS(DataRegularSeason20242025!$AA$3:$AA$1315,DataRegularSeason20242025!$B$3:$B$1315, "&lt;=" &amp; AU$1, DataRegularSeason20242025!$D$3:$D$1315, $A26)+SUMIFS(DataRegularSeason20242025!$AB$3:$AB$1315,DataRegularSeason20242025!$B$3:$B$1315, "&lt;=" &amp; AU$1, DataRegularSeason20242025!$E$3:$E$1315, $A26)</f>
        <v>21</v>
      </c>
      <c r="AV26">
        <f>SUMIFS(DataRegularSeason20242025!$AA$3:$AA$1315,DataRegularSeason20242025!$B$3:$B$1315, "&lt;=" &amp; AV$1, DataRegularSeason20242025!$D$3:$D$1315, $A26)+SUMIFS(DataRegularSeason20242025!$AB$3:$AB$1315,DataRegularSeason20242025!$B$3:$B$1315, "&lt;=" &amp; AV$1, DataRegularSeason20242025!$E$3:$E$1315, $A26)</f>
        <v>21</v>
      </c>
      <c r="AW26">
        <f>SUMIFS(DataRegularSeason20242025!$AA$3:$AA$1315,DataRegularSeason20242025!$B$3:$B$1315, "&lt;=" &amp; AW$1, DataRegularSeason20242025!$D$3:$D$1315, $A26)+SUMIFS(DataRegularSeason20242025!$AB$3:$AB$1315,DataRegularSeason20242025!$B$3:$B$1315, "&lt;=" &amp; AW$1, DataRegularSeason20242025!$E$3:$E$1315, $A26)</f>
        <v>21</v>
      </c>
      <c r="AX26">
        <f>SUMIFS(DataRegularSeason20242025!$AA$3:$AA$1315,DataRegularSeason20242025!$B$3:$B$1315, "&lt;=" &amp; AX$1, DataRegularSeason20242025!$D$3:$D$1315, $A26)+SUMIFS(DataRegularSeason20242025!$AB$3:$AB$1315,DataRegularSeason20242025!$B$3:$B$1315, "&lt;=" &amp; AX$1, DataRegularSeason20242025!$E$3:$E$1315, $A26)</f>
        <v>21</v>
      </c>
      <c r="AY26">
        <f>SUMIFS(DataRegularSeason20242025!$AA$3:$AA$1315,DataRegularSeason20242025!$B$3:$B$1315, "&lt;=" &amp; AY$1, DataRegularSeason20242025!$D$3:$D$1315, $A26)+SUMIFS(DataRegularSeason20242025!$AB$3:$AB$1315,DataRegularSeason20242025!$B$3:$B$1315, "&lt;=" &amp; AY$1, DataRegularSeason20242025!$E$3:$E$1315, $A26)</f>
        <v>21</v>
      </c>
      <c r="AZ26">
        <f>SUMIFS(DataRegularSeason20242025!$AA$3:$AA$1315,DataRegularSeason20242025!$B$3:$B$1315, "&lt;=" &amp; AZ$1, DataRegularSeason20242025!$D$3:$D$1315, $A26)+SUMIFS(DataRegularSeason20242025!$AB$3:$AB$1315,DataRegularSeason20242025!$B$3:$B$1315, "&lt;=" &amp; AZ$1, DataRegularSeason20242025!$E$3:$E$1315, $A26)</f>
        <v>21</v>
      </c>
      <c r="BA26">
        <f>SUMIFS(DataRegularSeason20242025!$AA$3:$AA$1315,DataRegularSeason20242025!$B$3:$B$1315, "&lt;=" &amp; BA$1, DataRegularSeason20242025!$D$3:$D$1315, $A26)+SUMIFS(DataRegularSeason20242025!$AB$3:$AB$1315,DataRegularSeason20242025!$B$3:$B$1315, "&lt;=" &amp; BA$1, DataRegularSeason20242025!$E$3:$E$1315, $A26)</f>
        <v>21</v>
      </c>
      <c r="BB26">
        <f>SUMIFS(DataRegularSeason20242025!$AA$3:$AA$1315,DataRegularSeason20242025!$B$3:$B$1315, "&lt;=" &amp; BB$1, DataRegularSeason20242025!$D$3:$D$1315, $A26)+SUMIFS(DataRegularSeason20242025!$AB$3:$AB$1315,DataRegularSeason20242025!$B$3:$B$1315, "&lt;=" &amp; BB$1, DataRegularSeason20242025!$E$3:$E$1315, $A26)</f>
        <v>21</v>
      </c>
      <c r="BC26">
        <f>SUMIFS(DataRegularSeason20242025!$AA$3:$AA$1315,DataRegularSeason20242025!$B$3:$B$1315, "&lt;=" &amp; BC$1, DataRegularSeason20242025!$D$3:$D$1315, $A26)+SUMIFS(DataRegularSeason20242025!$AB$3:$AB$1315,DataRegularSeason20242025!$B$3:$B$1315, "&lt;=" &amp; BC$1, DataRegularSeason20242025!$E$3:$E$1315, $A26)</f>
        <v>21</v>
      </c>
      <c r="BD26">
        <f>SUMIFS(DataRegularSeason20242025!$AA$3:$AA$1315,DataRegularSeason20242025!$B$3:$B$1315, "&lt;=" &amp; BD$1, DataRegularSeason20242025!$D$3:$D$1315, $A26)+SUMIFS(DataRegularSeason20242025!$AB$3:$AB$1315,DataRegularSeason20242025!$B$3:$B$1315, "&lt;=" &amp; BD$1, DataRegularSeason20242025!$E$3:$E$1315, $A26)</f>
        <v>21</v>
      </c>
      <c r="BE26">
        <f>SUMIFS(DataRegularSeason20242025!$AA$3:$AA$1315,DataRegularSeason20242025!$B$3:$B$1315, "&lt;=" &amp; BE$1, DataRegularSeason20242025!$D$3:$D$1315, $A26)+SUMIFS(DataRegularSeason20242025!$AB$3:$AB$1315,DataRegularSeason20242025!$B$3:$B$1315, "&lt;=" &amp; BE$1, DataRegularSeason20242025!$E$3:$E$1315, $A26)</f>
        <v>21</v>
      </c>
      <c r="BF26">
        <f>SUMIFS(DataRegularSeason20242025!$AA$3:$AA$1315,DataRegularSeason20242025!$B$3:$B$1315, "&lt;=" &amp; BF$1, DataRegularSeason20242025!$D$3:$D$1315, $A26)+SUMIFS(DataRegularSeason20242025!$AB$3:$AB$1315,DataRegularSeason20242025!$B$3:$B$1315, "&lt;=" &amp; BF$1, DataRegularSeason20242025!$E$3:$E$1315, $A26)</f>
        <v>21</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21</v>
      </c>
      <c r="BL26">
        <f>SUMIFS(DataRegularSeason20242025!$AA$3:$AA$1315,DataRegularSeason20242025!$B$3:$B$1315, "&lt;=" &amp; BL$1, DataRegularSeason20242025!$D$3:$D$1315, $A26)+SUMIFS(DataRegularSeason20242025!$AB$3:$AB$1315,DataRegularSeason20242025!$B$3:$B$1315, "&lt;=" &amp; BL$1, DataRegularSeason20242025!$E$3:$E$1315, $A26)</f>
        <v>21</v>
      </c>
      <c r="BM26">
        <f>SUMIFS(DataRegularSeason20242025!$AA$3:$AA$1315,DataRegularSeason20242025!$B$3:$B$1315, "&lt;=" &amp; BM$1, DataRegularSeason20242025!$D$3:$D$1315, $A26)+SUMIFS(DataRegularSeason20242025!$AB$3:$AB$1315,DataRegularSeason20242025!$B$3:$B$1315, "&lt;=" &amp; BM$1, DataRegularSeason20242025!$E$3:$E$1315, $A26)</f>
        <v>21</v>
      </c>
      <c r="BN26">
        <f>SUMIFS(DataRegularSeason20242025!$AA$3:$AA$1315,DataRegularSeason20242025!$B$3:$B$1315, "&lt;=" &amp; BN$1, DataRegularSeason20242025!$D$3:$D$1315, $A26)+SUMIFS(DataRegularSeason20242025!$AB$3:$AB$1315,DataRegularSeason20242025!$B$3:$B$1315, "&lt;=" &amp; BN$1, DataRegularSeason20242025!$E$3:$E$1315, $A26)</f>
        <v>21</v>
      </c>
      <c r="BO26">
        <f>SUMIFS(DataRegularSeason20242025!$AA$3:$AA$1315,DataRegularSeason20242025!$B$3:$B$1315, "&lt;=" &amp; BO$1, DataRegularSeason20242025!$D$3:$D$1315, $A26)+SUMIFS(DataRegularSeason20242025!$AB$3:$AB$1315,DataRegularSeason20242025!$B$3:$B$1315, "&lt;=" &amp; BO$1, DataRegularSeason20242025!$E$3:$E$1315, $A26)</f>
        <v>21</v>
      </c>
      <c r="BP26">
        <f>SUMIFS(DataRegularSeason20242025!$AA$3:$AA$1315,DataRegularSeason20242025!$B$3:$B$1315, "&lt;=" &amp; BP$1, DataRegularSeason20242025!$D$3:$D$1315, $A26)+SUMIFS(DataRegularSeason20242025!$AB$3:$AB$1315,DataRegularSeason20242025!$B$3:$B$1315, "&lt;=" &amp; BP$1, DataRegularSeason20242025!$E$3:$E$1315, $A26)</f>
        <v>21</v>
      </c>
      <c r="BQ26">
        <f>SUMIFS(DataRegularSeason20242025!$AA$3:$AA$1315,DataRegularSeason20242025!$B$3:$B$1315, "&lt;=" &amp; BQ$1, DataRegularSeason20242025!$D$3:$D$1315, $A26)+SUMIFS(DataRegularSeason20242025!$AB$3:$AB$1315,DataRegularSeason20242025!$B$3:$B$1315, "&lt;=" &amp; BQ$1, DataRegularSeason20242025!$E$3:$E$1315, $A26)</f>
        <v>21</v>
      </c>
      <c r="BR26">
        <f>SUMIFS(DataRegularSeason20242025!$AA$3:$AA$1315,DataRegularSeason20242025!$B$3:$B$1315, "&lt;=" &amp; BR$1, DataRegularSeason20242025!$D$3:$D$1315, $A26)+SUMIFS(DataRegularSeason20242025!$AB$3:$AB$1315,DataRegularSeason20242025!$B$3:$B$1315, "&lt;=" &amp; BR$1, DataRegularSeason20242025!$E$3:$E$1315, $A26)</f>
        <v>21</v>
      </c>
      <c r="BS26">
        <f>SUMIFS(DataRegularSeason20242025!$AA$3:$AA$1315,DataRegularSeason20242025!$B$3:$B$1315, "&lt;=" &amp; BS$1, DataRegularSeason20242025!$D$3:$D$1315, $A26)+SUMIFS(DataRegularSeason20242025!$AB$3:$AB$1315,DataRegularSeason20242025!$B$3:$B$1315, "&lt;=" &amp; BS$1, DataRegularSeason20242025!$E$3:$E$1315, $A26)</f>
        <v>21</v>
      </c>
      <c r="BT26">
        <f>SUMIFS(DataRegularSeason20242025!$AA$3:$AA$1315,DataRegularSeason20242025!$B$3:$B$1315, "&lt;=" &amp; BT$1, DataRegularSeason20242025!$D$3:$D$1315, $A26)+SUMIFS(DataRegularSeason20242025!$AB$3:$AB$1315,DataRegularSeason20242025!$B$3:$B$1315, "&lt;=" &amp; BT$1, DataRegularSeason20242025!$E$3:$E$1315, $A26)</f>
        <v>21</v>
      </c>
      <c r="BU26">
        <f>SUMIFS(DataRegularSeason20242025!$AA$3:$AA$1315,DataRegularSeason20242025!$B$3:$B$1315, "&lt;=" &amp; BU$1, DataRegularSeason20242025!$D$3:$D$1315, $A26)+SUMIFS(DataRegularSeason20242025!$AB$3:$AB$1315,DataRegularSeason20242025!$B$3:$B$1315, "&lt;=" &amp; BU$1, DataRegularSeason20242025!$E$3:$E$1315, $A26)</f>
        <v>21</v>
      </c>
      <c r="BV26">
        <f>SUMIFS(DataRegularSeason20242025!$AA$3:$AA$1315,DataRegularSeason20242025!$B$3:$B$1315, "&lt;=" &amp; BV$1, DataRegularSeason20242025!$D$3:$D$1315, $A26)+SUMIFS(DataRegularSeason20242025!$AB$3:$AB$1315,DataRegularSeason20242025!$B$3:$B$1315, "&lt;=" &amp; BV$1, DataRegularSeason20242025!$E$3:$E$1315, $A26)</f>
        <v>21</v>
      </c>
      <c r="BW26">
        <f>SUMIFS(DataRegularSeason20242025!$AA$3:$AA$1315,DataRegularSeason20242025!$B$3:$B$1315, "&lt;=" &amp; BW$1, DataRegularSeason20242025!$D$3:$D$1315, $A26)+SUMIFS(DataRegularSeason20242025!$AB$3:$AB$1315,DataRegularSeason20242025!$B$3:$B$1315, "&lt;=" &amp; BW$1, DataRegularSeason20242025!$E$3:$E$1315, $A26)</f>
        <v>21</v>
      </c>
      <c r="BX26">
        <f>SUMIFS(DataRegularSeason20242025!$AA$3:$AA$1315,DataRegularSeason20242025!$B$3:$B$1315, "&lt;=" &amp; BX$1, DataRegularSeason20242025!$D$3:$D$1315, $A26)+SUMIFS(DataRegularSeason20242025!$AB$3:$AB$1315,DataRegularSeason20242025!$B$3:$B$1315, "&lt;=" &amp; BX$1, DataRegularSeason20242025!$E$3:$E$1315, $A26)</f>
        <v>21</v>
      </c>
      <c r="BY26">
        <f>SUMIFS(DataRegularSeason20242025!$AA$3:$AA$1315,DataRegularSeason20242025!$B$3:$B$1315, "&lt;=" &amp; BY$1, DataRegularSeason20242025!$D$3:$D$1315, $A26)+SUMIFS(DataRegularSeason20242025!$AB$3:$AB$1315,DataRegularSeason20242025!$B$3:$B$1315, "&lt;=" &amp; BY$1, DataRegularSeason20242025!$E$3:$E$1315, $A26)</f>
        <v>21</v>
      </c>
      <c r="BZ26">
        <f>SUMIFS(DataRegularSeason20242025!$AA$3:$AA$1315,DataRegularSeason20242025!$B$3:$B$1315, "&lt;=" &amp; BZ$1, DataRegularSeason20242025!$D$3:$D$1315, $A26)+SUMIFS(DataRegularSeason20242025!$AB$3:$AB$1315,DataRegularSeason20242025!$B$3:$B$1315, "&lt;=" &amp; BZ$1, DataRegularSeason20242025!$E$3:$E$1315, $A26)</f>
        <v>21</v>
      </c>
      <c r="CA26">
        <f>SUMIFS(DataRegularSeason20242025!$AA$3:$AA$1315,DataRegularSeason20242025!$B$3:$B$1315, "&lt;=" &amp; CA$1, DataRegularSeason20242025!$D$3:$D$1315, $A26)+SUMIFS(DataRegularSeason20242025!$AB$3:$AB$1315,DataRegularSeason20242025!$B$3:$B$1315, "&lt;=" &amp; CA$1, DataRegularSeason20242025!$E$3:$E$1315, $A26)</f>
        <v>21</v>
      </c>
      <c r="CB26">
        <f>SUMIFS(DataRegularSeason20242025!$AA$3:$AA$1315,DataRegularSeason20242025!$B$3:$B$1315, "&lt;=" &amp; CB$1, DataRegularSeason20242025!$D$3:$D$1315, $A26)+SUMIFS(DataRegularSeason20242025!$AB$3:$AB$1315,DataRegularSeason20242025!$B$3:$B$1315, "&lt;=" &amp; CB$1, DataRegularSeason20242025!$E$3:$E$1315, $A26)</f>
        <v>21</v>
      </c>
      <c r="CC26">
        <f>SUMIFS(DataRegularSeason20242025!$AA$3:$AA$1315,DataRegularSeason20242025!$B$3:$B$1315, "&lt;=" &amp; CC$1, DataRegularSeason20242025!$D$3:$D$1315, $A26)+SUMIFS(DataRegularSeason20242025!$AB$3:$AB$1315,DataRegularSeason20242025!$B$3:$B$1315, "&lt;=" &amp; CC$1, DataRegularSeason20242025!$E$3:$E$1315, $A26)</f>
        <v>21</v>
      </c>
      <c r="CD26">
        <f>SUMIFS(DataRegularSeason20242025!$AA$3:$AA$1315,DataRegularSeason20242025!$B$3:$B$1315, "&lt;=" &amp; CD$1, DataRegularSeason20242025!$D$3:$D$1315, $A26)+SUMIFS(DataRegularSeason20242025!$AB$3:$AB$1315,DataRegularSeason20242025!$B$3:$B$1315, "&lt;=" &amp; CD$1, DataRegularSeason20242025!$E$3:$E$1315, $A26)</f>
        <v>21</v>
      </c>
      <c r="CE26">
        <f>SUMIFS(DataRegularSeason20242025!$AA$3:$AA$1315,DataRegularSeason20242025!$B$3:$B$1315, "&lt;=" &amp; CE$1, DataRegularSeason20242025!$D$3:$D$1315, $A26)+SUMIFS(DataRegularSeason20242025!$AB$3:$AB$1315,DataRegularSeason20242025!$B$3:$B$1315, "&lt;=" &amp; CE$1, DataRegularSeason20242025!$E$3:$E$1315, $A26)</f>
        <v>21</v>
      </c>
      <c r="CF26">
        <f>SUMIFS(DataRegularSeason20242025!$AA$3:$AA$1315,DataRegularSeason20242025!$B$3:$B$1315, "&lt;=" &amp; CF$1, DataRegularSeason20242025!$D$3:$D$1315, $A26)+SUMIFS(DataRegularSeason20242025!$AB$3:$AB$1315,DataRegularSeason20242025!$B$3:$B$1315, "&lt;=" &amp; CF$1, DataRegularSeason20242025!$E$3:$E$1315, $A26)</f>
        <v>21</v>
      </c>
      <c r="CG26">
        <f>SUMIFS(DataRegularSeason20242025!$AA$3:$AA$1315,DataRegularSeason20242025!$B$3:$B$1315, "&lt;=" &amp; CG$1, DataRegularSeason20242025!$D$3:$D$1315, $A26)+SUMIFS(DataRegularSeason20242025!$AB$3:$AB$1315,DataRegularSeason20242025!$B$3:$B$1315, "&lt;=" &amp; CG$1, DataRegularSeason20242025!$E$3:$E$1315, $A26)</f>
        <v>21</v>
      </c>
      <c r="CH26">
        <f>SUMIFS(DataRegularSeason20242025!$AA$3:$AA$1315,DataRegularSeason20242025!$B$3:$B$1315, "&lt;=" &amp; CH$1, DataRegularSeason20242025!$D$3:$D$1315, $A26)+SUMIFS(DataRegularSeason20242025!$AB$3:$AB$1315,DataRegularSeason20242025!$B$3:$B$1315, "&lt;=" &amp; CH$1, DataRegularSeason20242025!$E$3:$E$1315, $A26)</f>
        <v>21</v>
      </c>
      <c r="CI26">
        <f>SUMIFS(DataRegularSeason20242025!$AA$3:$AA$1315,DataRegularSeason20242025!$B$3:$B$1315, "&lt;=" &amp; CI$1, DataRegularSeason20242025!$D$3:$D$1315, $A26)+SUMIFS(DataRegularSeason20242025!$AB$3:$AB$1315,DataRegularSeason20242025!$B$3:$B$1315, "&lt;=" &amp; CI$1, DataRegularSeason20242025!$E$3:$E$1315, $A26)</f>
        <v>21</v>
      </c>
      <c r="CJ26">
        <f>SUMIFS(DataRegularSeason20242025!$AA$3:$AA$1315,DataRegularSeason20242025!$B$3:$B$1315, "&lt;=" &amp; CJ$1, DataRegularSeason20242025!$D$3:$D$1315, $A26)+SUMIFS(DataRegularSeason20242025!$AB$3:$AB$1315,DataRegularSeason20242025!$B$3:$B$1315, "&lt;=" &amp; CJ$1, DataRegularSeason20242025!$E$3:$E$1315, $A26)</f>
        <v>21</v>
      </c>
      <c r="CK26">
        <f>SUMIFS(DataRegularSeason20242025!$AA$3:$AA$1315,DataRegularSeason20242025!$B$3:$B$1315, "&lt;=" &amp; CK$1, DataRegularSeason20242025!$D$3:$D$1315, $A26)+SUMIFS(DataRegularSeason20242025!$AB$3:$AB$1315,DataRegularSeason20242025!$B$3:$B$1315, "&lt;=" &amp; CK$1, DataRegularSeason20242025!$E$3:$E$1315, $A26)</f>
        <v>21</v>
      </c>
      <c r="CL26">
        <f>SUMIFS(DataRegularSeason20242025!$AA$3:$AA$1315,DataRegularSeason20242025!$B$3:$B$1315, "&lt;=" &amp; CL$1, DataRegularSeason20242025!$D$3:$D$1315, $A26)+SUMIFS(DataRegularSeason20242025!$AB$3:$AB$1315,DataRegularSeason20242025!$B$3:$B$1315, "&lt;=" &amp; CL$1, DataRegularSeason20242025!$E$3:$E$1315, $A26)</f>
        <v>21</v>
      </c>
      <c r="CM26">
        <f>SUMIFS(DataRegularSeason20242025!$AA$3:$AA$1315,DataRegularSeason20242025!$B$3:$B$1315, "&lt;=" &amp; CM$1, DataRegularSeason20242025!$D$3:$D$1315, $A26)+SUMIFS(DataRegularSeason20242025!$AB$3:$AB$1315,DataRegularSeason20242025!$B$3:$B$1315, "&lt;=" &amp; CM$1, DataRegularSeason20242025!$E$3:$E$1315, $A26)</f>
        <v>21</v>
      </c>
      <c r="CN26">
        <f>SUMIFS(DataRegularSeason20242025!$AA$3:$AA$1315,DataRegularSeason20242025!$B$3:$B$1315, "&lt;=" &amp; CN$1, DataRegularSeason20242025!$D$3:$D$1315, $A26)+SUMIFS(DataRegularSeason20242025!$AB$3:$AB$1315,DataRegularSeason20242025!$B$3:$B$1315, "&lt;=" &amp; CN$1, DataRegularSeason20242025!$E$3:$E$1315, $A26)</f>
        <v>21</v>
      </c>
      <c r="CO26">
        <f>SUMIFS(DataRegularSeason20242025!$AA$3:$AA$1315,DataRegularSeason20242025!$B$3:$B$1315, "&lt;=" &amp; CO$1, DataRegularSeason20242025!$D$3:$D$1315, $A26)+SUMIFS(DataRegularSeason20242025!$AB$3:$AB$1315,DataRegularSeason20242025!$B$3:$B$1315, "&lt;=" &amp; CO$1, DataRegularSeason20242025!$E$3:$E$1315, $A26)</f>
        <v>21</v>
      </c>
      <c r="CP26">
        <f>SUMIFS(DataRegularSeason20242025!$AA$3:$AA$1315,DataRegularSeason20242025!$B$3:$B$1315, "&lt;=" &amp; CP$1, DataRegularSeason20242025!$D$3:$D$1315, $A26)+SUMIFS(DataRegularSeason20242025!$AB$3:$AB$1315,DataRegularSeason20242025!$B$3:$B$1315, "&lt;=" &amp; CP$1, DataRegularSeason20242025!$E$3:$E$1315, $A26)</f>
        <v>21</v>
      </c>
      <c r="CQ26">
        <f>SUMIFS(DataRegularSeason20242025!$AA$3:$AA$1315,DataRegularSeason20242025!$B$3:$B$1315, "&lt;=" &amp; CQ$1, DataRegularSeason20242025!$D$3:$D$1315, $A26)+SUMIFS(DataRegularSeason20242025!$AB$3:$AB$1315,DataRegularSeason20242025!$B$3:$B$1315, "&lt;=" &amp; CQ$1, DataRegularSeason20242025!$E$3:$E$1315, $A26)</f>
        <v>21</v>
      </c>
      <c r="CR26">
        <f>SUMIFS(DataRegularSeason20242025!$AA$3:$AA$1315,DataRegularSeason20242025!$B$3:$B$1315, "&lt;=" &amp; CR$1, DataRegularSeason20242025!$D$3:$D$1315, $A26)+SUMIFS(DataRegularSeason20242025!$AB$3:$AB$1315,DataRegularSeason20242025!$B$3:$B$1315, "&lt;=" &amp; CR$1, DataRegularSeason20242025!$E$3:$E$1315, $A26)</f>
        <v>21</v>
      </c>
      <c r="CS26">
        <f>SUMIFS(DataRegularSeason20242025!$AA$3:$AA$1315,DataRegularSeason20242025!$B$3:$B$1315, "&lt;=" &amp; CS$1, DataRegularSeason20242025!$D$3:$D$1315, $A26)+SUMIFS(DataRegularSeason20242025!$AB$3:$AB$1315,DataRegularSeason20242025!$B$3:$B$1315, "&lt;=" &amp; CS$1, DataRegularSeason20242025!$E$3:$E$1315, $A26)</f>
        <v>21</v>
      </c>
      <c r="CT26">
        <f>SUMIFS(DataRegularSeason20242025!$AA$3:$AA$1315,DataRegularSeason20242025!$B$3:$B$1315, "&lt;=" &amp; CT$1, DataRegularSeason20242025!$D$3:$D$1315, $A26)+SUMIFS(DataRegularSeason20242025!$AB$3:$AB$1315,DataRegularSeason20242025!$B$3:$B$1315, "&lt;=" &amp; CT$1, DataRegularSeason20242025!$E$3:$E$1315, $A26)</f>
        <v>21</v>
      </c>
      <c r="CU26">
        <f>SUMIFS(DataRegularSeason20242025!$AA$3:$AA$1315,DataRegularSeason20242025!$B$3:$B$1315, "&lt;=" &amp; CU$1, DataRegularSeason20242025!$D$3:$D$1315, $A26)+SUMIFS(DataRegularSeason20242025!$AB$3:$AB$1315,DataRegularSeason20242025!$B$3:$B$1315, "&lt;=" &amp; CU$1, DataRegularSeason20242025!$E$3:$E$1315, $A26)</f>
        <v>21</v>
      </c>
      <c r="CV26">
        <f>SUMIFS(DataRegularSeason20242025!$AA$3:$AA$1315,DataRegularSeason20242025!$B$3:$B$1315, "&lt;=" &amp; CV$1, DataRegularSeason20242025!$D$3:$D$1315, $A26)+SUMIFS(DataRegularSeason20242025!$AB$3:$AB$1315,DataRegularSeason20242025!$B$3:$B$1315, "&lt;=" &amp; CV$1, DataRegularSeason20242025!$E$3:$E$1315, $A26)</f>
        <v>21</v>
      </c>
      <c r="CW26">
        <f>SUMIFS(DataRegularSeason20242025!$AA$3:$AA$1315,DataRegularSeason20242025!$B$3:$B$1315, "&lt;=" &amp; CW$1, DataRegularSeason20242025!$D$3:$D$1315, $A26)+SUMIFS(DataRegularSeason20242025!$AB$3:$AB$1315,DataRegularSeason20242025!$B$3:$B$1315, "&lt;=" &amp; CW$1, DataRegularSeason20242025!$E$3:$E$1315, $A26)</f>
        <v>21</v>
      </c>
      <c r="CX26">
        <f>SUMIFS(DataRegularSeason20242025!$AA$3:$AA$1315,DataRegularSeason20242025!$B$3:$B$1315, "&lt;=" &amp; CX$1, DataRegularSeason20242025!$D$3:$D$1315, $A26)+SUMIFS(DataRegularSeason20242025!$AB$3:$AB$1315,DataRegularSeason20242025!$B$3:$B$1315, "&lt;=" &amp; CX$1, DataRegularSeason20242025!$E$3:$E$1315, $A26)</f>
        <v>21</v>
      </c>
      <c r="CY26">
        <f>SUMIFS(DataRegularSeason20242025!$AA$3:$AA$1315,DataRegularSeason20242025!$B$3:$B$1315, "&lt;=" &amp; CY$1, DataRegularSeason20242025!$D$3:$D$1315, $A26)+SUMIFS(DataRegularSeason20242025!$AB$3:$AB$1315,DataRegularSeason20242025!$B$3:$B$1315, "&lt;=" &amp; CY$1, DataRegularSeason20242025!$E$3:$E$1315, $A26)</f>
        <v>21</v>
      </c>
      <c r="CZ26">
        <f>SUMIFS(DataRegularSeason20242025!$AA$3:$AA$1315,DataRegularSeason20242025!$B$3:$B$1315, "&lt;=" &amp; CZ$1, DataRegularSeason20242025!$D$3:$D$1315, $A26)+SUMIFS(DataRegularSeason20242025!$AB$3:$AB$1315,DataRegularSeason20242025!$B$3:$B$1315, "&lt;=" &amp; CZ$1, DataRegularSeason20242025!$E$3:$E$1315, $A26)</f>
        <v>21</v>
      </c>
      <c r="DA26">
        <f>SUMIFS(DataRegularSeason20242025!$AA$3:$AA$1315,DataRegularSeason20242025!$B$3:$B$1315, "&lt;=" &amp; DA$1, DataRegularSeason20242025!$D$3:$D$1315, $A26)+SUMIFS(DataRegularSeason20242025!$AB$3:$AB$1315,DataRegularSeason20242025!$B$3:$B$1315, "&lt;=" &amp; DA$1, DataRegularSeason20242025!$E$3:$E$1315, $A26)</f>
        <v>21</v>
      </c>
      <c r="DB26">
        <f>SUMIFS(DataRegularSeason20242025!$AA$3:$AA$1315,DataRegularSeason20242025!$B$3:$B$1315, "&lt;=" &amp; DB$1, DataRegularSeason20242025!$D$3:$D$1315, $A26)+SUMIFS(DataRegularSeason20242025!$AB$3:$AB$1315,DataRegularSeason20242025!$B$3:$B$1315, "&lt;=" &amp; DB$1, DataRegularSeason20242025!$E$3:$E$1315, $A26)</f>
        <v>21</v>
      </c>
      <c r="DC26">
        <f>SUMIFS(DataRegularSeason20242025!$AA$3:$AA$1315,DataRegularSeason20242025!$B$3:$B$1315, "&lt;=" &amp; DC$1, DataRegularSeason20242025!$D$3:$D$1315, $A26)+SUMIFS(DataRegularSeason20242025!$AB$3:$AB$1315,DataRegularSeason20242025!$B$3:$B$1315, "&lt;=" &amp; DC$1, DataRegularSeason20242025!$E$3:$E$1315, $A26)</f>
        <v>21</v>
      </c>
      <c r="DD26">
        <f>SUMIFS(DataRegularSeason20242025!$AA$3:$AA$1315,DataRegularSeason20242025!$B$3:$B$1315, "&lt;=" &amp; DD$1, DataRegularSeason20242025!$D$3:$D$1315, $A26)+SUMIFS(DataRegularSeason20242025!$AB$3:$AB$1315,DataRegularSeason20242025!$B$3:$B$1315, "&lt;=" &amp; DD$1, DataRegularSeason20242025!$E$3:$E$1315, $A26)</f>
        <v>21</v>
      </c>
      <c r="DE26">
        <f>SUMIFS(DataRegularSeason20242025!$AA$3:$AA$1315,DataRegularSeason20242025!$B$3:$B$1315, "&lt;=" &amp; DE$1, DataRegularSeason20242025!$D$3:$D$1315, $A26)+SUMIFS(DataRegularSeason20242025!$AB$3:$AB$1315,DataRegularSeason20242025!$B$3:$B$1315, "&lt;=" &amp; DE$1, DataRegularSeason20242025!$E$3:$E$1315, $A26)</f>
        <v>21</v>
      </c>
      <c r="DF26">
        <f>SUMIFS(DataRegularSeason20242025!$AA$3:$AA$1315,DataRegularSeason20242025!$B$3:$B$1315, "&lt;=" &amp; DF$1, DataRegularSeason20242025!$D$3:$D$1315, $A26)+SUMIFS(DataRegularSeason20242025!$AB$3:$AB$1315,DataRegularSeason20242025!$B$3:$B$1315, "&lt;=" &amp; DF$1, DataRegularSeason20242025!$E$3:$E$1315, $A26)</f>
        <v>21</v>
      </c>
      <c r="DG26">
        <f>SUMIFS(DataRegularSeason20242025!$AA$3:$AA$1315,DataRegularSeason20242025!$B$3:$B$1315, "&lt;=" &amp; DG$1, DataRegularSeason20242025!$D$3:$D$1315, $A26)+SUMIFS(DataRegularSeason20242025!$AB$3:$AB$1315,DataRegularSeason20242025!$B$3:$B$1315, "&lt;=" &amp; DG$1, DataRegularSeason20242025!$E$3:$E$1315, $A26)</f>
        <v>21</v>
      </c>
      <c r="DH26">
        <f>SUMIFS(DataRegularSeason20242025!$AA$3:$AA$1315,DataRegularSeason20242025!$B$3:$B$1315, "&lt;=" &amp; DH$1, DataRegularSeason20242025!$D$3:$D$1315, $A26)+SUMIFS(DataRegularSeason20242025!$AB$3:$AB$1315,DataRegularSeason20242025!$B$3:$B$1315, "&lt;=" &amp; DH$1, DataRegularSeason20242025!$E$3:$E$1315, $A26)</f>
        <v>21</v>
      </c>
      <c r="DI26">
        <f>SUMIFS(DataRegularSeason20242025!$AA$3:$AA$1315,DataRegularSeason20242025!$B$3:$B$1315, "&lt;=" &amp; DI$1, DataRegularSeason20242025!$D$3:$D$1315, $A26)+SUMIFS(DataRegularSeason20242025!$AB$3:$AB$1315,DataRegularSeason20242025!$B$3:$B$1315, "&lt;=" &amp; DI$1, DataRegularSeason20242025!$E$3:$E$1315, $A26)</f>
        <v>21</v>
      </c>
      <c r="DJ26">
        <f>SUMIFS(DataRegularSeason20242025!$AA$3:$AA$1315,DataRegularSeason20242025!$B$3:$B$1315, "&lt;=" &amp; DJ$1, DataRegularSeason20242025!$D$3:$D$1315, $A26)+SUMIFS(DataRegularSeason20242025!$AB$3:$AB$1315,DataRegularSeason20242025!$B$3:$B$1315, "&lt;=" &amp; DJ$1, DataRegularSeason20242025!$E$3:$E$1315, $A26)</f>
        <v>21</v>
      </c>
      <c r="DK26">
        <f>SUMIFS(DataRegularSeason20242025!$AA$3:$AA$1315,DataRegularSeason20242025!$B$3:$B$1315, "&lt;=" &amp; DK$1, DataRegularSeason20242025!$D$3:$D$1315, $A26)+SUMIFS(DataRegularSeason20242025!$AB$3:$AB$1315,DataRegularSeason20242025!$B$3:$B$1315, "&lt;=" &amp; DK$1, DataRegularSeason20242025!$E$3:$E$1315, $A26)</f>
        <v>21</v>
      </c>
      <c r="DL26">
        <f>SUMIFS(DataRegularSeason20242025!$AA$3:$AA$1315,DataRegularSeason20242025!$B$3:$B$1315, "&lt;=" &amp; DL$1, DataRegularSeason20242025!$D$3:$D$1315, $A26)+SUMIFS(DataRegularSeason20242025!$AB$3:$AB$1315,DataRegularSeason20242025!$B$3:$B$1315, "&lt;=" &amp; DL$1, DataRegularSeason20242025!$E$3:$E$1315, $A26)</f>
        <v>21</v>
      </c>
      <c r="DM26">
        <f>SUMIFS(DataRegularSeason20242025!$AA$3:$AA$1315,DataRegularSeason20242025!$B$3:$B$1315, "&lt;=" &amp; DM$1, DataRegularSeason20242025!$D$3:$D$1315, $A26)+SUMIFS(DataRegularSeason20242025!$AB$3:$AB$1315,DataRegularSeason20242025!$B$3:$B$1315, "&lt;=" &amp; DM$1, DataRegularSeason20242025!$E$3:$E$1315, $A26)</f>
        <v>21</v>
      </c>
      <c r="DN26">
        <f>SUMIFS(DataRegularSeason20242025!$AA$3:$AA$1315,DataRegularSeason20242025!$B$3:$B$1315, "&lt;=" &amp; DN$1, DataRegularSeason20242025!$D$3:$D$1315, $A26)+SUMIFS(DataRegularSeason20242025!$AB$3:$AB$1315,DataRegularSeason20242025!$B$3:$B$1315, "&lt;=" &amp; DN$1, DataRegularSeason20242025!$E$3:$E$1315, $A26)</f>
        <v>21</v>
      </c>
      <c r="DO26">
        <f>SUMIFS(DataRegularSeason20242025!$AA$3:$AA$1315,DataRegularSeason20242025!$B$3:$B$1315, "&lt;=" &amp; DO$1, DataRegularSeason20242025!$D$3:$D$1315, $A26)+SUMIFS(DataRegularSeason20242025!$AB$3:$AB$1315,DataRegularSeason20242025!$B$3:$B$1315, "&lt;=" &amp; DO$1, DataRegularSeason20242025!$E$3:$E$1315, $A26)</f>
        <v>21</v>
      </c>
      <c r="DP26">
        <f>SUMIFS(DataRegularSeason20242025!$AA$3:$AA$1315,DataRegularSeason20242025!$B$3:$B$1315, "&lt;=" &amp; DP$1, DataRegularSeason20242025!$D$3:$D$1315, $A26)+SUMIFS(DataRegularSeason20242025!$AB$3:$AB$1315,DataRegularSeason20242025!$B$3:$B$1315, "&lt;=" &amp; DP$1, DataRegularSeason20242025!$E$3:$E$1315, $A26)</f>
        <v>21</v>
      </c>
      <c r="DQ26">
        <f>SUMIFS(DataRegularSeason20242025!$AA$3:$AA$1315,DataRegularSeason20242025!$B$3:$B$1315, "&lt;=" &amp; DQ$1, DataRegularSeason20242025!$D$3:$D$1315, $A26)+SUMIFS(DataRegularSeason20242025!$AB$3:$AB$1315,DataRegularSeason20242025!$B$3:$B$1315, "&lt;=" &amp; DQ$1, DataRegularSeason20242025!$E$3:$E$1315, $A26)</f>
        <v>21</v>
      </c>
      <c r="DR26">
        <f>SUMIFS(DataRegularSeason20242025!$AA$3:$AA$1315,DataRegularSeason20242025!$B$3:$B$1315, "&lt;=" &amp; DR$1, DataRegularSeason20242025!$D$3:$D$1315, $A26)+SUMIFS(DataRegularSeason20242025!$AB$3:$AB$1315,DataRegularSeason20242025!$B$3:$B$1315, "&lt;=" &amp; DR$1, DataRegularSeason20242025!$E$3:$E$1315, $A26)</f>
        <v>21</v>
      </c>
      <c r="DS26">
        <f>SUMIFS(DataRegularSeason20242025!$AA$3:$AA$1315,DataRegularSeason20242025!$B$3:$B$1315, "&lt;=" &amp; DS$1, DataRegularSeason20242025!$D$3:$D$1315, $A26)+SUMIFS(DataRegularSeason20242025!$AB$3:$AB$1315,DataRegularSeason20242025!$B$3:$B$1315, "&lt;=" &amp; DS$1, DataRegularSeason20242025!$E$3:$E$1315, $A26)</f>
        <v>21</v>
      </c>
      <c r="DT26">
        <f>SUMIFS(DataRegularSeason20242025!$AA$3:$AA$1315,DataRegularSeason20242025!$B$3:$B$1315, "&lt;=" &amp; DT$1, DataRegularSeason20242025!$D$3:$D$1315, $A26)+SUMIFS(DataRegularSeason20242025!$AB$3:$AB$1315,DataRegularSeason20242025!$B$3:$B$1315, "&lt;=" &amp; DT$1, DataRegularSeason20242025!$E$3:$E$1315, $A26)</f>
        <v>21</v>
      </c>
      <c r="DU26">
        <f>SUMIFS(DataRegularSeason20242025!$AA$3:$AA$1315,DataRegularSeason20242025!$B$3:$B$1315, "&lt;=" &amp; DU$1, DataRegularSeason20242025!$D$3:$D$1315, $A26)+SUMIFS(DataRegularSeason20242025!$AB$3:$AB$1315,DataRegularSeason20242025!$B$3:$B$1315, "&lt;=" &amp; DU$1, DataRegularSeason20242025!$E$3:$E$1315, $A26)</f>
        <v>21</v>
      </c>
      <c r="DV26">
        <f>SUMIFS(DataRegularSeason20242025!$AA$3:$AA$1315,DataRegularSeason20242025!$B$3:$B$1315, "&lt;=" &amp; DV$1, DataRegularSeason20242025!$D$3:$D$1315, $A26)+SUMIFS(DataRegularSeason20242025!$AB$3:$AB$1315,DataRegularSeason20242025!$B$3:$B$1315, "&lt;=" &amp; DV$1, DataRegularSeason20242025!$E$3:$E$1315, $A26)</f>
        <v>21</v>
      </c>
      <c r="DW26">
        <f>SUMIFS(DataRegularSeason20242025!$AA$3:$AA$1315,DataRegularSeason20242025!$B$3:$B$1315, "&lt;=" &amp; DW$1, DataRegularSeason20242025!$D$3:$D$1315, $A26)+SUMIFS(DataRegularSeason20242025!$AB$3:$AB$1315,DataRegularSeason20242025!$B$3:$B$1315, "&lt;=" &amp; DW$1, DataRegularSeason20242025!$E$3:$E$1315, $A26)</f>
        <v>21</v>
      </c>
      <c r="DX26">
        <f>SUMIFS(DataRegularSeason20242025!$AA$3:$AA$1315,DataRegularSeason20242025!$B$3:$B$1315, "&lt;=" &amp; DX$1, DataRegularSeason20242025!$D$3:$D$1315, $A26)+SUMIFS(DataRegularSeason20242025!$AB$3:$AB$1315,DataRegularSeason20242025!$B$3:$B$1315, "&lt;=" &amp; DX$1, DataRegularSeason20242025!$E$3:$E$1315, $A26)</f>
        <v>21</v>
      </c>
      <c r="DY26">
        <f>SUMIFS(DataRegularSeason20242025!$AA$3:$AA$1315,DataRegularSeason20242025!$B$3:$B$1315, "&lt;=" &amp; DY$1, DataRegularSeason20242025!$D$3:$D$1315, $A26)+SUMIFS(DataRegularSeason20242025!$AB$3:$AB$1315,DataRegularSeason20242025!$B$3:$B$1315, "&lt;=" &amp; DY$1, DataRegularSeason20242025!$E$3:$E$1315, $A26)</f>
        <v>21</v>
      </c>
      <c r="DZ26">
        <f>SUMIFS(DataRegularSeason20242025!$AA$3:$AA$1315,DataRegularSeason20242025!$B$3:$B$1315, "&lt;=" &amp; DZ$1, DataRegularSeason20242025!$D$3:$D$1315, $A26)+SUMIFS(DataRegularSeason20242025!$AB$3:$AB$1315,DataRegularSeason20242025!$B$3:$B$1315, "&lt;=" &amp; DZ$1, DataRegularSeason20242025!$E$3:$E$1315, $A26)</f>
        <v>21</v>
      </c>
      <c r="EA26">
        <f>SUMIFS(DataRegularSeason20242025!$AA$3:$AA$1315,DataRegularSeason20242025!$B$3:$B$1315, "&lt;=" &amp; EA$1, DataRegularSeason20242025!$D$3:$D$1315, $A26)+SUMIFS(DataRegularSeason20242025!$AB$3:$AB$1315,DataRegularSeason20242025!$B$3:$B$1315, "&lt;=" &amp; EA$1, DataRegularSeason20242025!$E$3:$E$1315, $A26)</f>
        <v>21</v>
      </c>
      <c r="EB26">
        <f>SUMIFS(DataRegularSeason20242025!$AA$3:$AA$1315,DataRegularSeason20242025!$B$3:$B$1315, "&lt;=" &amp; EB$1, DataRegularSeason20242025!$D$3:$D$1315, $A26)+SUMIFS(DataRegularSeason20242025!$AB$3:$AB$1315,DataRegularSeason20242025!$B$3:$B$1315, "&lt;=" &amp; EB$1, DataRegularSeason20242025!$E$3:$E$1315, $A26)</f>
        <v>21</v>
      </c>
      <c r="EC26">
        <f>SUMIFS(DataRegularSeason20242025!$AA$3:$AA$1315,DataRegularSeason20242025!$B$3:$B$1315, "&lt;=" &amp; EC$1, DataRegularSeason20242025!$D$3:$D$1315, $A26)+SUMIFS(DataRegularSeason20242025!$AB$3:$AB$1315,DataRegularSeason20242025!$B$3:$B$1315, "&lt;=" &amp; EC$1, DataRegularSeason20242025!$E$3:$E$1315, $A26)</f>
        <v>21</v>
      </c>
      <c r="ED26">
        <f>SUMIFS(DataRegularSeason20242025!$AA$3:$AA$1315,DataRegularSeason20242025!$B$3:$B$1315, "&lt;=" &amp; ED$1, DataRegularSeason20242025!$D$3:$D$1315, $A26)+SUMIFS(DataRegularSeason20242025!$AB$3:$AB$1315,DataRegularSeason20242025!$B$3:$B$1315, "&lt;=" &amp; ED$1, DataRegularSeason20242025!$E$3:$E$1315, $A26)</f>
        <v>21</v>
      </c>
      <c r="EE26">
        <f>SUMIFS(DataRegularSeason20242025!$AA$3:$AA$1315,DataRegularSeason20242025!$B$3:$B$1315, "&lt;=" &amp; EE$1, DataRegularSeason20242025!$D$3:$D$1315, $A26)+SUMIFS(DataRegularSeason20242025!$AB$3:$AB$1315,DataRegularSeason20242025!$B$3:$B$1315, "&lt;=" &amp; EE$1, DataRegularSeason20242025!$E$3:$E$1315, $A26)</f>
        <v>21</v>
      </c>
      <c r="EF26">
        <f>SUMIFS(DataRegularSeason20242025!$AA$3:$AA$1315,DataRegularSeason20242025!$B$3:$B$1315, "&lt;=" &amp; EF$1, DataRegularSeason20242025!$D$3:$D$1315, $A26)+SUMIFS(DataRegularSeason20242025!$AB$3:$AB$1315,DataRegularSeason20242025!$B$3:$B$1315, "&lt;=" &amp; EF$1, DataRegularSeason20242025!$E$3:$E$1315, $A26)</f>
        <v>21</v>
      </c>
      <c r="EG26">
        <f>SUMIFS(DataRegularSeason20242025!$AA$3:$AA$1315,DataRegularSeason20242025!$B$3:$B$1315, "&lt;=" &amp; EG$1, DataRegularSeason20242025!$D$3:$D$1315, $A26)+SUMIFS(DataRegularSeason20242025!$AB$3:$AB$1315,DataRegularSeason20242025!$B$3:$B$1315, "&lt;=" &amp; EG$1, DataRegularSeason20242025!$E$3:$E$1315, $A26)</f>
        <v>21</v>
      </c>
      <c r="EH26">
        <f>SUMIFS(DataRegularSeason20242025!$AA$3:$AA$1315,DataRegularSeason20242025!$B$3:$B$1315, "&lt;=" &amp; EH$1, DataRegularSeason20242025!$D$3:$D$1315, $A26)+SUMIFS(DataRegularSeason20242025!$AB$3:$AB$1315,DataRegularSeason20242025!$B$3:$B$1315, "&lt;=" &amp; EH$1, DataRegularSeason20242025!$E$3:$E$1315, $A26)</f>
        <v>21</v>
      </c>
      <c r="EI26">
        <f>SUMIFS(DataRegularSeason20242025!$AA$3:$AA$1315,DataRegularSeason20242025!$B$3:$B$1315, "&lt;=" &amp; EI$1, DataRegularSeason20242025!$D$3:$D$1315, $A26)+SUMIFS(DataRegularSeason20242025!$AB$3:$AB$1315,DataRegularSeason20242025!$B$3:$B$1315, "&lt;=" &amp; EI$1, DataRegularSeason20242025!$E$3:$E$1315, $A26)</f>
        <v>21</v>
      </c>
      <c r="EJ26">
        <f>SUMIFS(DataRegularSeason20242025!$AA$3:$AA$1315,DataRegularSeason20242025!$B$3:$B$1315, "&lt;=" &amp; EJ$1, DataRegularSeason20242025!$D$3:$D$1315, $A26)+SUMIFS(DataRegularSeason20242025!$AB$3:$AB$1315,DataRegularSeason20242025!$B$3:$B$1315, "&lt;=" &amp; EJ$1, DataRegularSeason20242025!$E$3:$E$1315, $A26)</f>
        <v>21</v>
      </c>
      <c r="EK26">
        <f>SUMIFS(DataRegularSeason20242025!$AA$3:$AA$1315,DataRegularSeason20242025!$B$3:$B$1315, "&lt;=" &amp; EK$1, DataRegularSeason20242025!$D$3:$D$1315, $A26)+SUMIFS(DataRegularSeason20242025!$AB$3:$AB$1315,DataRegularSeason20242025!$B$3:$B$1315, "&lt;=" &amp; EK$1, DataRegularSeason20242025!$E$3:$E$1315, $A26)</f>
        <v>21</v>
      </c>
      <c r="EL26">
        <f>SUMIFS(DataRegularSeason20242025!$AA$3:$AA$1315,DataRegularSeason20242025!$B$3:$B$1315, "&lt;=" &amp; EL$1, DataRegularSeason20242025!$D$3:$D$1315, $A26)+SUMIFS(DataRegularSeason20242025!$AB$3:$AB$1315,DataRegularSeason20242025!$B$3:$B$1315, "&lt;=" &amp; EL$1, DataRegularSeason20242025!$E$3:$E$1315, $A26)</f>
        <v>21</v>
      </c>
      <c r="EM26">
        <f>SUMIFS(DataRegularSeason20242025!$AA$3:$AA$1315,DataRegularSeason20242025!$B$3:$B$1315, "&lt;=" &amp; EM$1, DataRegularSeason20242025!$D$3:$D$1315, $A26)+SUMIFS(DataRegularSeason20242025!$AB$3:$AB$1315,DataRegularSeason20242025!$B$3:$B$1315, "&lt;=" &amp; EM$1, DataRegularSeason20242025!$E$3:$E$1315, $A26)</f>
        <v>21</v>
      </c>
      <c r="EN26">
        <f>SUMIFS(DataRegularSeason20242025!$AA$3:$AA$1315,DataRegularSeason20242025!$B$3:$B$1315, "&lt;=" &amp; EN$1, DataRegularSeason20242025!$D$3:$D$1315, $A26)+SUMIFS(DataRegularSeason20242025!$AB$3:$AB$1315,DataRegularSeason20242025!$B$3:$B$1315, "&lt;=" &amp; EN$1, DataRegularSeason20242025!$E$3:$E$1315, $A26)</f>
        <v>21</v>
      </c>
      <c r="EO26">
        <f>SUMIFS(DataRegularSeason20242025!$AA$3:$AA$1315,DataRegularSeason20242025!$B$3:$B$1315, "&lt;=" &amp; EO$1, DataRegularSeason20242025!$D$3:$D$1315, $A26)+SUMIFS(DataRegularSeason20242025!$AB$3:$AB$1315,DataRegularSeason20242025!$B$3:$B$1315, "&lt;=" &amp; EO$1, DataRegularSeason20242025!$E$3:$E$1315, $A26)</f>
        <v>21</v>
      </c>
      <c r="EP26">
        <f>SUMIFS(DataRegularSeason20242025!$AA$3:$AA$1315,DataRegularSeason20242025!$B$3:$B$1315, "&lt;=" &amp; EP$1, DataRegularSeason20242025!$D$3:$D$1315, $A26)+SUMIFS(DataRegularSeason20242025!$AB$3:$AB$1315,DataRegularSeason20242025!$B$3:$B$1315, "&lt;=" &amp; EP$1, DataRegularSeason20242025!$E$3:$E$1315, $A26)</f>
        <v>21</v>
      </c>
      <c r="EQ26">
        <f>SUMIFS(DataRegularSeason20242025!$AA$3:$AA$1315,DataRegularSeason20242025!$B$3:$B$1315, "&lt;=" &amp; EQ$1, DataRegularSeason20242025!$D$3:$D$1315, $A26)+SUMIFS(DataRegularSeason20242025!$AB$3:$AB$1315,DataRegularSeason20242025!$B$3:$B$1315, "&lt;=" &amp; EQ$1, DataRegularSeason20242025!$E$3:$E$1315, $A26)</f>
        <v>21</v>
      </c>
      <c r="ER26">
        <f>SUMIFS(DataRegularSeason20242025!$AA$3:$AA$1315,DataRegularSeason20242025!$B$3:$B$1315, "&lt;=" &amp; ER$1, DataRegularSeason20242025!$D$3:$D$1315, $A26)+SUMIFS(DataRegularSeason20242025!$AB$3:$AB$1315,DataRegularSeason20242025!$B$3:$B$1315, "&lt;=" &amp; ER$1, DataRegularSeason20242025!$E$3:$E$1315, $A26)</f>
        <v>21</v>
      </c>
      <c r="ES26">
        <f>SUMIFS(DataRegularSeason20242025!$AA$3:$AA$1315,DataRegularSeason20242025!$B$3:$B$1315, "&lt;=" &amp; ES$1, DataRegularSeason20242025!$D$3:$D$1315, $A26)+SUMIFS(DataRegularSeason20242025!$AB$3:$AB$1315,DataRegularSeason20242025!$B$3:$B$1315, "&lt;=" &amp; ES$1, DataRegularSeason20242025!$E$3:$E$1315, $A26)</f>
        <v>21</v>
      </c>
      <c r="ET26">
        <f>SUMIFS(DataRegularSeason20242025!$AA$3:$AA$1315,DataRegularSeason20242025!$B$3:$B$1315, "&lt;=" &amp; ET$1, DataRegularSeason20242025!$D$3:$D$1315, $A26)+SUMIFS(DataRegularSeason20242025!$AB$3:$AB$1315,DataRegularSeason20242025!$B$3:$B$1315, "&lt;=" &amp; ET$1, DataRegularSeason20242025!$E$3:$E$1315, $A26)</f>
        <v>21</v>
      </c>
      <c r="EU26">
        <f>SUMIFS(DataRegularSeason20242025!$AA$3:$AA$1315,DataRegularSeason20242025!$B$3:$B$1315, "&lt;=" &amp; EU$1, DataRegularSeason20242025!$D$3:$D$1315, $A26)+SUMIFS(DataRegularSeason20242025!$AB$3:$AB$1315,DataRegularSeason20242025!$B$3:$B$1315, "&lt;=" &amp; EU$1, DataRegularSeason20242025!$E$3:$E$1315, $A26)</f>
        <v>21</v>
      </c>
      <c r="EV26">
        <f>SUMIFS(DataRegularSeason20242025!$AA$3:$AA$1315,DataRegularSeason20242025!$B$3:$B$1315, "&lt;=" &amp; EV$1, DataRegularSeason20242025!$D$3:$D$1315, $A26)+SUMIFS(DataRegularSeason20242025!$AB$3:$AB$1315,DataRegularSeason20242025!$B$3:$B$1315, "&lt;=" &amp; EV$1, DataRegularSeason20242025!$E$3:$E$1315, $A26)</f>
        <v>21</v>
      </c>
      <c r="EW26">
        <f>SUMIFS(DataRegularSeason20242025!$AA$3:$AA$1315,DataRegularSeason20242025!$B$3:$B$1315, "&lt;=" &amp; EW$1, DataRegularSeason20242025!$D$3:$D$1315, $A26)+SUMIFS(DataRegularSeason20242025!$AB$3:$AB$1315,DataRegularSeason20242025!$B$3:$B$1315, "&lt;=" &amp; EW$1, DataRegularSeason20242025!$E$3:$E$1315, $A26)</f>
        <v>21</v>
      </c>
      <c r="EX26">
        <f>SUMIFS(DataRegularSeason20242025!$AA$3:$AA$1315,DataRegularSeason20242025!$B$3:$B$1315, "&lt;=" &amp; EX$1, DataRegularSeason20242025!$D$3:$D$1315, $A26)+SUMIFS(DataRegularSeason20242025!$AB$3:$AB$1315,DataRegularSeason20242025!$B$3:$B$1315, "&lt;=" &amp; EX$1, DataRegularSeason20242025!$E$3:$E$1315, $A26)</f>
        <v>21</v>
      </c>
      <c r="EY26">
        <f>SUMIFS(DataRegularSeason20242025!$AA$3:$AA$1315,DataRegularSeason20242025!$B$3:$B$1315, "&lt;=" &amp; EY$1, DataRegularSeason20242025!$D$3:$D$1315, $A26)+SUMIFS(DataRegularSeason20242025!$AB$3:$AB$1315,DataRegularSeason20242025!$B$3:$B$1315, "&lt;=" &amp; EY$1, DataRegularSeason20242025!$E$3:$E$1315, $A26)</f>
        <v>21</v>
      </c>
      <c r="EZ26">
        <f>SUMIFS(DataRegularSeason20242025!$AA$3:$AA$1315,DataRegularSeason20242025!$B$3:$B$1315, "&lt;=" &amp; EZ$1, DataRegularSeason20242025!$D$3:$D$1315, $A26)+SUMIFS(DataRegularSeason20242025!$AB$3:$AB$1315,DataRegularSeason20242025!$B$3:$B$1315, "&lt;=" &amp; EZ$1, DataRegularSeason20242025!$E$3:$E$1315, $A26)</f>
        <v>21</v>
      </c>
      <c r="FA26">
        <f>SUMIFS(DataRegularSeason20242025!$AA$3:$AA$1315,DataRegularSeason20242025!$B$3:$B$1315, "&lt;=" &amp; FA$1, DataRegularSeason20242025!$D$3:$D$1315, $A26)+SUMIFS(DataRegularSeason20242025!$AB$3:$AB$1315,DataRegularSeason20242025!$B$3:$B$1315, "&lt;=" &amp; FA$1, DataRegularSeason20242025!$E$3:$E$1315, $A26)</f>
        <v>21</v>
      </c>
      <c r="FB26">
        <f>SUMIFS(DataRegularSeason20242025!$AA$3:$AA$1315,DataRegularSeason20242025!$B$3:$B$1315, "&lt;=" &amp; FB$1, DataRegularSeason20242025!$D$3:$D$1315, $A26)+SUMIFS(DataRegularSeason20242025!$AB$3:$AB$1315,DataRegularSeason20242025!$B$3:$B$1315, "&lt;=" &amp; FB$1, DataRegularSeason20242025!$E$3:$E$1315, $A26)</f>
        <v>21</v>
      </c>
      <c r="FC26">
        <f>SUMIFS(DataRegularSeason20242025!$AA$3:$AA$1315,DataRegularSeason20242025!$B$3:$B$1315, "&lt;=" &amp; FC$1, DataRegularSeason20242025!$D$3:$D$1315, $A26)+SUMIFS(DataRegularSeason20242025!$AB$3:$AB$1315,DataRegularSeason20242025!$B$3:$B$1315, "&lt;=" &amp; FC$1, DataRegularSeason20242025!$E$3:$E$1315, $A26)</f>
        <v>21</v>
      </c>
      <c r="FD26">
        <f>SUMIFS(DataRegularSeason20242025!$AA$3:$AA$1315,DataRegularSeason20242025!$B$3:$B$1315, "&lt;=" &amp; FD$1, DataRegularSeason20242025!$D$3:$D$1315, $A26)+SUMIFS(DataRegularSeason20242025!$AB$3:$AB$1315,DataRegularSeason20242025!$B$3:$B$1315, "&lt;=" &amp; FD$1, DataRegularSeason20242025!$E$3:$E$1315, $A26)</f>
        <v>21</v>
      </c>
      <c r="FE26">
        <f>SUMIFS(DataRegularSeason20242025!$AA$3:$AA$1315,DataRegularSeason20242025!$B$3:$B$1315, "&lt;=" &amp; FE$1, DataRegularSeason20242025!$D$3:$D$1315, $A26)+SUMIFS(DataRegularSeason20242025!$AB$3:$AB$1315,DataRegularSeason20242025!$B$3:$B$1315, "&lt;=" &amp; FE$1, DataRegularSeason20242025!$E$3:$E$1315, $A26)</f>
        <v>21</v>
      </c>
      <c r="FF26">
        <f>SUMIFS(DataRegularSeason20242025!$AA$3:$AA$1315,DataRegularSeason20242025!$B$3:$B$1315, "&lt;=" &amp; FF$1, DataRegularSeason20242025!$D$3:$D$1315, $A26)+SUMIFS(DataRegularSeason20242025!$AB$3:$AB$1315,DataRegularSeason20242025!$B$3:$B$1315, "&lt;=" &amp; FF$1, DataRegularSeason20242025!$E$3:$E$1315, $A26)</f>
        <v>21</v>
      </c>
      <c r="FG26">
        <f>SUMIFS(DataRegularSeason20242025!$AA$3:$AA$1315,DataRegularSeason20242025!$B$3:$B$1315, "&lt;=" &amp; FG$1, DataRegularSeason20242025!$D$3:$D$1315, $A26)+SUMIFS(DataRegularSeason20242025!$AB$3:$AB$1315,DataRegularSeason20242025!$B$3:$B$1315, "&lt;=" &amp; FG$1, DataRegularSeason20242025!$E$3:$E$1315, $A26)</f>
        <v>21</v>
      </c>
      <c r="FH26">
        <f>SUMIFS(DataRegularSeason20242025!$AA$3:$AA$1315,DataRegularSeason20242025!$B$3:$B$1315, "&lt;=" &amp; FH$1, DataRegularSeason20242025!$D$3:$D$1315, $A26)+SUMIFS(DataRegularSeason20242025!$AB$3:$AB$1315,DataRegularSeason20242025!$B$3:$B$1315, "&lt;=" &amp; FH$1, DataRegularSeason20242025!$E$3:$E$1315, $A26)</f>
        <v>21</v>
      </c>
      <c r="FI26">
        <f>SUMIFS(DataRegularSeason20242025!$AA$3:$AA$1315,DataRegularSeason20242025!$B$3:$B$1315, "&lt;=" &amp; FI$1, DataRegularSeason20242025!$D$3:$D$1315, $A26)+SUMIFS(DataRegularSeason20242025!$AB$3:$AB$1315,DataRegularSeason20242025!$B$3:$B$1315, "&lt;=" &amp; FI$1, DataRegularSeason20242025!$E$3:$E$1315, $A26)</f>
        <v>21</v>
      </c>
      <c r="FJ26">
        <f>SUMIFS(DataRegularSeason20242025!$AA$3:$AA$1315,DataRegularSeason20242025!$B$3:$B$1315, "&lt;=" &amp; FJ$1, DataRegularSeason20242025!$D$3:$D$1315, $A26)+SUMIFS(DataRegularSeason20242025!$AB$3:$AB$1315,DataRegularSeason20242025!$B$3:$B$1315, "&lt;=" &amp; FJ$1, DataRegularSeason20242025!$E$3:$E$1315, $A26)</f>
        <v>21</v>
      </c>
      <c r="FK26">
        <f>SUMIFS(DataRegularSeason20242025!$AA$3:$AA$1315,DataRegularSeason20242025!$B$3:$B$1315, "&lt;=" &amp; FK$1, DataRegularSeason20242025!$D$3:$D$1315, $A26)+SUMIFS(DataRegularSeason20242025!$AB$3:$AB$1315,DataRegularSeason20242025!$B$3:$B$1315, "&lt;=" &amp; FK$1, DataRegularSeason20242025!$E$3:$E$1315, $A26)</f>
        <v>21</v>
      </c>
      <c r="FL26">
        <f>SUMIFS(DataRegularSeason20242025!$AA$3:$AA$1315,DataRegularSeason20242025!$B$3:$B$1315, "&lt;=" &amp; FL$1, DataRegularSeason20242025!$D$3:$D$1315, $A26)+SUMIFS(DataRegularSeason20242025!$AB$3:$AB$1315,DataRegularSeason20242025!$B$3:$B$1315, "&lt;=" &amp; FL$1, DataRegularSeason20242025!$E$3:$E$1315, $A26)</f>
        <v>21</v>
      </c>
      <c r="FM26">
        <f>SUMIFS(DataRegularSeason20242025!$AA$3:$AA$1315,DataRegularSeason20242025!$B$3:$B$1315, "&lt;=" &amp; FM$1, DataRegularSeason20242025!$D$3:$D$1315, $A26)+SUMIFS(DataRegularSeason20242025!$AB$3:$AB$1315,DataRegularSeason20242025!$B$3:$B$1315, "&lt;=" &amp; FM$1, DataRegularSeason20242025!$E$3:$E$1315, $A26)</f>
        <v>21</v>
      </c>
      <c r="FN26">
        <f>SUMIFS(DataRegularSeason20242025!$AA$3:$AA$1315,DataRegularSeason20242025!$B$3:$B$1315, "&lt;=" &amp; FN$1, DataRegularSeason20242025!$D$3:$D$1315, $A26)+SUMIFS(DataRegularSeason20242025!$AB$3:$AB$1315,DataRegularSeason20242025!$B$3:$B$1315, "&lt;=" &amp; FN$1, DataRegularSeason20242025!$E$3:$E$1315, $A26)</f>
        <v>21</v>
      </c>
      <c r="FO26">
        <f>SUMIFS(DataRegularSeason20242025!$AA$3:$AA$1315,DataRegularSeason20242025!$B$3:$B$1315, "&lt;=" &amp; FO$1, DataRegularSeason20242025!$D$3:$D$1315, $A26)+SUMIFS(DataRegularSeason20242025!$AB$3:$AB$1315,DataRegularSeason20242025!$B$3:$B$1315, "&lt;=" &amp; FO$1, DataRegularSeason20242025!$E$3:$E$1315, $A26)</f>
        <v>21</v>
      </c>
      <c r="FP26">
        <f>SUMIFS(DataRegularSeason20242025!$AA$3:$AA$1315,DataRegularSeason20242025!$B$3:$B$1315, "&lt;=" &amp; FP$1, DataRegularSeason20242025!$D$3:$D$1315, $A26)+SUMIFS(DataRegularSeason20242025!$AB$3:$AB$1315,DataRegularSeason20242025!$B$3:$B$1315, "&lt;=" &amp; FP$1, DataRegularSeason20242025!$E$3:$E$1315, $A26)</f>
        <v>21</v>
      </c>
      <c r="FQ26">
        <f>SUMIFS(DataRegularSeason20242025!$AA$3:$AA$1315,DataRegularSeason20242025!$B$3:$B$1315, "&lt;=" &amp; FQ$1, DataRegularSeason20242025!$D$3:$D$1315, $A26)+SUMIFS(DataRegularSeason20242025!$AB$3:$AB$1315,DataRegularSeason20242025!$B$3:$B$1315, "&lt;=" &amp; FQ$1, DataRegularSeason20242025!$E$3:$E$1315, $A26)</f>
        <v>21</v>
      </c>
      <c r="FR26">
        <f>SUMIFS(DataRegularSeason20242025!$AA$3:$AA$1315,DataRegularSeason20242025!$B$3:$B$1315, "&lt;=" &amp; FR$1, DataRegularSeason20242025!$D$3:$D$1315, $A26)+SUMIFS(DataRegularSeason20242025!$AB$3:$AB$1315,DataRegularSeason20242025!$B$3:$B$1315, "&lt;=" &amp; FR$1, DataRegularSeason20242025!$E$3:$E$1315, $A26)</f>
        <v>21</v>
      </c>
      <c r="FS26">
        <f>SUMIFS(DataRegularSeason20242025!$AA$3:$AA$1315,DataRegularSeason20242025!$B$3:$B$1315, "&lt;=" &amp; FS$1, DataRegularSeason20242025!$D$3:$D$1315, $A26)+SUMIFS(DataRegularSeason20242025!$AB$3:$AB$1315,DataRegularSeason20242025!$B$3:$B$1315, "&lt;=" &amp; FS$1, DataRegularSeason20242025!$E$3:$E$1315, $A26)</f>
        <v>21</v>
      </c>
      <c r="FT26">
        <f>SUMIFS(DataRegularSeason20242025!$AA$3:$AA$1315,DataRegularSeason20242025!$B$3:$B$1315, "&lt;=" &amp; FT$1, DataRegularSeason20242025!$D$3:$D$1315, $A26)+SUMIFS(DataRegularSeason20242025!$AB$3:$AB$1315,DataRegularSeason20242025!$B$3:$B$1315, "&lt;=" &amp; FT$1, DataRegularSeason20242025!$E$3:$E$1315, $A26)</f>
        <v>21</v>
      </c>
      <c r="FU26">
        <f>SUMIFS(DataRegularSeason20242025!$AA$3:$AA$1315,DataRegularSeason20242025!$B$3:$B$1315, "&lt;=" &amp; FU$1, DataRegularSeason20242025!$D$3:$D$1315, $A26)+SUMIFS(DataRegularSeason20242025!$AB$3:$AB$1315,DataRegularSeason20242025!$B$3:$B$1315, "&lt;=" &amp; FU$1, DataRegularSeason20242025!$E$3:$E$1315, $A26)</f>
        <v>21</v>
      </c>
      <c r="FV26">
        <f>SUMIFS(DataRegularSeason20242025!$AA$3:$AA$1315,DataRegularSeason20242025!$B$3:$B$1315, "&lt;=" &amp; FV$1, DataRegularSeason20242025!$D$3:$D$1315, $A26)+SUMIFS(DataRegularSeason20242025!$AB$3:$AB$1315,DataRegularSeason20242025!$B$3:$B$1315, "&lt;=" &amp; FV$1, DataRegularSeason20242025!$E$3:$E$1315, $A26)</f>
        <v>21</v>
      </c>
      <c r="FW26">
        <f>SUMIFS(DataRegularSeason20242025!$AA$3:$AA$1315,DataRegularSeason20242025!$B$3:$B$1315, "&lt;=" &amp; FW$1, DataRegularSeason20242025!$D$3:$D$1315, $A26)+SUMIFS(DataRegularSeason20242025!$AB$3:$AB$1315,DataRegularSeason20242025!$B$3:$B$1315, "&lt;=" &amp; FW$1, DataRegularSeason20242025!$E$3:$E$1315, $A26)</f>
        <v>21</v>
      </c>
      <c r="FX26">
        <f>SUMIFS(DataRegularSeason20242025!$AA$3:$AA$1315,DataRegularSeason20242025!$B$3:$B$1315, "&lt;=" &amp; FX$1, DataRegularSeason20242025!$D$3:$D$1315, $A26)+SUMIFS(DataRegularSeason20242025!$AB$3:$AB$1315,DataRegularSeason20242025!$B$3:$B$1315, "&lt;=" &amp; FX$1, DataRegularSeason20242025!$E$3:$E$1315, $A26)</f>
        <v>21</v>
      </c>
      <c r="FY26">
        <f>SUMIFS(DataRegularSeason20242025!$AA$3:$AA$1315,DataRegularSeason20242025!$B$3:$B$1315, "&lt;=" &amp; FY$1, DataRegularSeason20242025!$D$3:$D$1315, $A26)+SUMIFS(DataRegularSeason20242025!$AB$3:$AB$1315,DataRegularSeason20242025!$B$3:$B$1315, "&lt;=" &amp; FY$1, DataRegularSeason20242025!$E$3:$E$1315, $A26)</f>
        <v>21</v>
      </c>
      <c r="FZ26">
        <f>SUMIFS(DataRegularSeason20242025!$AA$3:$AA$1315,DataRegularSeason20242025!$B$3:$B$1315, "&lt;=" &amp; FZ$1, DataRegularSeason20242025!$D$3:$D$1315, $A26)+SUMIFS(DataRegularSeason20242025!$AB$3:$AB$1315,DataRegularSeason20242025!$B$3:$B$1315, "&lt;=" &amp; FZ$1, DataRegularSeason20242025!$E$3:$E$1315, $A26)</f>
        <v>21</v>
      </c>
      <c r="GA26">
        <f>SUMIFS(DataRegularSeason20242025!$AA$3:$AA$1315,DataRegularSeason20242025!$B$3:$B$1315, "&lt;=" &amp; GA$1, DataRegularSeason20242025!$D$3:$D$1315, $A26)+SUMIFS(DataRegularSeason20242025!$AB$3:$AB$1315,DataRegularSeason20242025!$B$3:$B$1315, "&lt;=" &amp; GA$1, DataRegularSeason20242025!$E$3:$E$1315, $A26)</f>
        <v>21</v>
      </c>
      <c r="GB26">
        <f>SUMIFS(DataRegularSeason20242025!$AA$3:$AA$1315,DataRegularSeason20242025!$B$3:$B$1315, "&lt;=" &amp; GB$1, DataRegularSeason20242025!$D$3:$D$1315, $A26)+SUMIFS(DataRegularSeason20242025!$AB$3:$AB$1315,DataRegularSeason20242025!$B$3:$B$1315, "&lt;=" &amp; GB$1, DataRegularSeason20242025!$E$3:$E$1315, $A26)</f>
        <v>21</v>
      </c>
      <c r="GC26">
        <f>SUMIFS(DataRegularSeason20242025!$AA$3:$AA$1315,DataRegularSeason20242025!$B$3:$B$1315, "&lt;=" &amp; GC$1, DataRegularSeason20242025!$D$3:$D$1315, $A26)+SUMIFS(DataRegularSeason20242025!$AB$3:$AB$1315,DataRegularSeason20242025!$B$3:$B$1315, "&lt;=" &amp; GC$1, DataRegularSeason20242025!$E$3:$E$1315, $A26)</f>
        <v>21</v>
      </c>
      <c r="GD26">
        <f>SUMIFS(DataRegularSeason20242025!$AA$3:$AA$1315,DataRegularSeason20242025!$B$3:$B$1315, "&lt;=" &amp; GD$1, DataRegularSeason20242025!$D$3:$D$1315, $A26)+SUMIFS(DataRegularSeason20242025!$AB$3:$AB$1315,DataRegularSeason20242025!$B$3:$B$1315, "&lt;=" &amp; GD$1, DataRegularSeason20242025!$E$3:$E$1315, $A26)</f>
        <v>21</v>
      </c>
      <c r="GE26">
        <f>SUMIFS(DataRegularSeason20242025!$AA$3:$AA$1315,DataRegularSeason20242025!$B$3:$B$1315, "&lt;=" &amp; GE$1, DataRegularSeason20242025!$D$3:$D$1315, $A26)+SUMIFS(DataRegularSeason20242025!$AB$3:$AB$1315,DataRegularSeason20242025!$B$3:$B$1315, "&lt;=" &amp; GE$1, DataRegularSeason20242025!$E$3:$E$1315, $A26)</f>
        <v>21</v>
      </c>
      <c r="GF26">
        <f>SUMIFS(DataRegularSeason20242025!$AA$3:$AA$1315,DataRegularSeason20242025!$B$3:$B$1315, "&lt;=" &amp; GF$1, DataRegularSeason20242025!$D$3:$D$1315, $A26)+SUMIFS(DataRegularSeason20242025!$AB$3:$AB$1315,DataRegularSeason20242025!$B$3:$B$1315, "&lt;=" &amp; GF$1, DataRegularSeason20242025!$E$3:$E$1315, $A26)</f>
        <v>21</v>
      </c>
      <c r="GG26">
        <f>SUMIFS(DataRegularSeason20242025!$AA$3:$AA$1315,DataRegularSeason20242025!$B$3:$B$1315, "&lt;=" &amp; GG$1, DataRegularSeason20242025!$D$3:$D$1315, $A26)+SUMIFS(DataRegularSeason20242025!$AB$3:$AB$1315,DataRegularSeason20242025!$B$3:$B$1315, "&lt;=" &amp; GG$1, DataRegularSeason20242025!$E$3:$E$1315, $A26)</f>
        <v>21</v>
      </c>
      <c r="GH26">
        <f>SUMIFS(DataRegularSeason20242025!$AA$3:$AA$1315,DataRegularSeason20242025!$B$3:$B$1315, "&lt;=" &amp; GH$1, DataRegularSeason20242025!$D$3:$D$1315, $A26)+SUMIFS(DataRegularSeason20242025!$AB$3:$AB$1315,DataRegularSeason20242025!$B$3:$B$1315, "&lt;=" &amp; GH$1, DataRegularSeason20242025!$E$3:$E$1315, $A26)</f>
        <v>21</v>
      </c>
      <c r="GI26">
        <f>SUMIFS(DataRegularSeason20242025!$AA$3:$AA$1315,DataRegularSeason20242025!$B$3:$B$1315, "&lt;=" &amp; GI$1, DataRegularSeason20242025!$D$3:$D$1315, $A26)+SUMIFS(DataRegularSeason20242025!$AB$3:$AB$1315,DataRegularSeason20242025!$B$3:$B$1315, "&lt;=" &amp; GI$1, DataRegularSeason20242025!$E$3:$E$1315, $A26)</f>
        <v>21</v>
      </c>
      <c r="GJ26">
        <f>SUMIFS(DataRegularSeason20242025!$AA$3:$AA$1315,DataRegularSeason20242025!$B$3:$B$1315, "&lt;=" &amp; GJ$1, DataRegularSeason20242025!$D$3:$D$1315, $A26)+SUMIFS(DataRegularSeason20242025!$AB$3:$AB$1315,DataRegularSeason20242025!$B$3:$B$1315, "&lt;=" &amp; GJ$1, DataRegularSeason20242025!$E$3:$E$1315, $A26)</f>
        <v>21</v>
      </c>
      <c r="GK26">
        <f>SUMIFS(DataRegularSeason20242025!$AA$3:$AA$1315,DataRegularSeason20242025!$B$3:$B$1315, "&lt;=" &amp; GK$1, DataRegularSeason20242025!$D$3:$D$1315, $A26)+SUMIFS(DataRegularSeason20242025!$AB$3:$AB$1315,DataRegularSeason20242025!$B$3:$B$1315, "&lt;=" &amp; GK$1, DataRegularSeason20242025!$E$3:$E$1315, $A26)</f>
        <v>21</v>
      </c>
      <c r="GL26">
        <f>SUMIFS(DataRegularSeason20242025!$AA$3:$AA$1315,DataRegularSeason20242025!$B$3:$B$1315, "&lt;=" &amp; GL$1, DataRegularSeason20242025!$D$3:$D$1315, $A26)+SUMIFS(DataRegularSeason20242025!$AB$3:$AB$1315,DataRegularSeason20242025!$B$3:$B$1315, "&lt;=" &amp; GL$1, DataRegularSeason20242025!$E$3:$E$1315, $A26)</f>
        <v>21</v>
      </c>
      <c r="GM26">
        <f>SUMIFS(DataRegularSeason20242025!$AA$3:$AA$1315,DataRegularSeason20242025!$B$3:$B$1315, "&lt;=" &amp; GM$1, DataRegularSeason20242025!$D$3:$D$1315, $A26)+SUMIFS(DataRegularSeason20242025!$AB$3:$AB$1315,DataRegularSeason20242025!$B$3:$B$1315, "&lt;=" &amp; GM$1, DataRegularSeason20242025!$E$3:$E$1315, $A26)</f>
        <v>21</v>
      </c>
      <c r="GN26">
        <f>SUMIFS(DataRegularSeason20242025!$AA$3:$AA$1315,DataRegularSeason20242025!$B$3:$B$1315, "&lt;=" &amp; GN$1, DataRegularSeason20242025!$D$3:$D$1315, $A26)+SUMIFS(DataRegularSeason20242025!$AB$3:$AB$1315,DataRegularSeason20242025!$B$3:$B$1315, "&lt;=" &amp; GN$1, DataRegularSeason20242025!$E$3:$E$1315, $A26)</f>
        <v>21</v>
      </c>
      <c r="GO26">
        <f>SUMIFS(DataRegularSeason20242025!$AA$3:$AA$1315,DataRegularSeason20242025!$B$3:$B$1315, "&lt;=" &amp; GO$1, DataRegularSeason20242025!$D$3:$D$1315, $A26)+SUMIFS(DataRegularSeason20242025!$AB$3:$AB$1315,DataRegularSeason20242025!$B$3:$B$1315, "&lt;=" &amp; GO$1, DataRegularSeason20242025!$E$3:$E$1315, $A26)</f>
        <v>21</v>
      </c>
      <c r="GP26">
        <f>SUMIFS(DataRegularSeason20242025!$AA$3:$AA$1315,DataRegularSeason20242025!$B$3:$B$1315, "&lt;=" &amp; GP$1, DataRegularSeason20242025!$D$3:$D$1315, $A26)+SUMIFS(DataRegularSeason20242025!$AB$3:$AB$1315,DataRegularSeason20242025!$B$3:$B$1315, "&lt;=" &amp; GP$1, DataRegularSeason20242025!$E$3:$E$1315, $A26)</f>
        <v>21</v>
      </c>
      <c r="GQ26">
        <f>SUMIFS(DataRegularSeason20242025!$AA$3:$AA$1315,DataRegularSeason20242025!$B$3:$B$1315, "&lt;=" &amp; GQ$1, DataRegularSeason20242025!$D$3:$D$1315, $A26)+SUMIFS(DataRegularSeason20242025!$AB$3:$AB$1315,DataRegularSeason20242025!$B$3:$B$1315, "&lt;=" &amp; GQ$1, DataRegularSeason20242025!$E$3:$E$1315, $A26)</f>
        <v>21</v>
      </c>
      <c r="GR26">
        <f>SUMIFS(DataRegularSeason20242025!$AA$3:$AA$1315,DataRegularSeason20242025!$B$3:$B$1315, "&lt;=" &amp; GR$1, DataRegularSeason20242025!$D$3:$D$1315, $A26)+SUMIFS(DataRegularSeason20242025!$AB$3:$AB$1315,DataRegularSeason20242025!$B$3:$B$1315, "&lt;=" &amp; GR$1, DataRegularSeason20242025!$E$3:$E$1315, $A26)</f>
        <v>21</v>
      </c>
      <c r="GS26">
        <f>SUMIFS(DataRegularSeason20242025!$AA$3:$AA$1315,DataRegularSeason20242025!$B$3:$B$1315, "&lt;=" &amp; GS$1, DataRegularSeason20242025!$D$3:$D$1315, $A26)+SUMIFS(DataRegularSeason20242025!$AB$3:$AB$1315,DataRegularSeason20242025!$B$3:$B$1315, "&lt;=" &amp; GS$1, DataRegularSeason20242025!$E$3:$E$1315, $A26)</f>
        <v>21</v>
      </c>
      <c r="GT26">
        <f>SUMIFS(DataRegularSeason20242025!$AA$3:$AA$1315,DataRegularSeason20242025!$B$3:$B$1315, "&lt;=" &amp; GT$1, DataRegularSeason20242025!$D$3:$D$1315, $A26)+SUMIFS(DataRegularSeason20242025!$AB$3:$AB$1315,DataRegularSeason20242025!$B$3:$B$1315, "&lt;=" &amp; GT$1, DataRegularSeason20242025!$E$3:$E$1315, $A26)</f>
        <v>21</v>
      </c>
      <c r="GU26">
        <f>SUMIFS(DataRegularSeason20242025!$AA$3:$AA$1315,DataRegularSeason20242025!$B$3:$B$1315, "&lt;=" &amp; GU$1, DataRegularSeason20242025!$D$3:$D$1315, $A26)+SUMIFS(DataRegularSeason20242025!$AB$3:$AB$1315,DataRegularSeason20242025!$B$3:$B$1315, "&lt;=" &amp; GU$1, DataRegularSeason20242025!$E$3:$E$1315, $A26)</f>
        <v>21</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20</v>
      </c>
      <c r="AO27">
        <f>SUMIFS(DataRegularSeason20242025!$AA$3:$AA$1315,DataRegularSeason20242025!$B$3:$B$1315, "&lt;=" &amp; AO$1, DataRegularSeason20242025!$D$3:$D$1315, $A27)+SUMIFS(DataRegularSeason20242025!$AB$3:$AB$1315,DataRegularSeason20242025!$B$3:$B$1315, "&lt;=" &amp; AO$1, DataRegularSeason20242025!$E$3:$E$1315, $A27)</f>
        <v>20</v>
      </c>
      <c r="AP27">
        <f>SUMIFS(DataRegularSeason20242025!$AA$3:$AA$1315,DataRegularSeason20242025!$B$3:$B$1315, "&lt;=" &amp; AP$1, DataRegularSeason20242025!$D$3:$D$1315, $A27)+SUMIFS(DataRegularSeason20242025!$AB$3:$AB$1315,DataRegularSeason20242025!$B$3:$B$1315, "&lt;=" &amp; AP$1, DataRegularSeason20242025!$E$3:$E$1315, $A27)</f>
        <v>20</v>
      </c>
      <c r="AQ27">
        <f>SUMIFS(DataRegularSeason20242025!$AA$3:$AA$1315,DataRegularSeason20242025!$B$3:$B$1315, "&lt;=" &amp; AQ$1, DataRegularSeason20242025!$D$3:$D$1315, $A27)+SUMIFS(DataRegularSeason20242025!$AB$3:$AB$1315,DataRegularSeason20242025!$B$3:$B$1315, "&lt;=" &amp; AQ$1, DataRegularSeason20242025!$E$3:$E$1315, $A27)</f>
        <v>20</v>
      </c>
      <c r="AR27">
        <f>SUMIFS(DataRegularSeason20242025!$AA$3:$AA$1315,DataRegularSeason20242025!$B$3:$B$1315, "&lt;=" &amp; AR$1, DataRegularSeason20242025!$D$3:$D$1315, $A27)+SUMIFS(DataRegularSeason20242025!$AB$3:$AB$1315,DataRegularSeason20242025!$B$3:$B$1315, "&lt;=" &amp; AR$1, DataRegularSeason20242025!$E$3:$E$1315, $A27)</f>
        <v>20</v>
      </c>
      <c r="AS27">
        <f>SUMIFS(DataRegularSeason20242025!$AA$3:$AA$1315,DataRegularSeason20242025!$B$3:$B$1315, "&lt;=" &amp; AS$1, DataRegularSeason20242025!$D$3:$D$1315, $A27)+SUMIFS(DataRegularSeason20242025!$AB$3:$AB$1315,DataRegularSeason20242025!$B$3:$B$1315, "&lt;=" &amp; AS$1, DataRegularSeason20242025!$E$3:$E$1315, $A27)</f>
        <v>20</v>
      </c>
      <c r="AT27">
        <f>SUMIFS(DataRegularSeason20242025!$AA$3:$AA$1315,DataRegularSeason20242025!$B$3:$B$1315, "&lt;=" &amp; AT$1, DataRegularSeason20242025!$D$3:$D$1315, $A27)+SUMIFS(DataRegularSeason20242025!$AB$3:$AB$1315,DataRegularSeason20242025!$B$3:$B$1315, "&lt;=" &amp; AT$1, DataRegularSeason20242025!$E$3:$E$1315, $A27)</f>
        <v>20</v>
      </c>
      <c r="AU27">
        <f>SUMIFS(DataRegularSeason20242025!$AA$3:$AA$1315,DataRegularSeason20242025!$B$3:$B$1315, "&lt;=" &amp; AU$1, DataRegularSeason20242025!$D$3:$D$1315, $A27)+SUMIFS(DataRegularSeason20242025!$AB$3:$AB$1315,DataRegularSeason20242025!$B$3:$B$1315, "&lt;=" &amp; AU$1, DataRegularSeason20242025!$E$3:$E$1315, $A27)</f>
        <v>20</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20</v>
      </c>
      <c r="AZ27">
        <f>SUMIFS(DataRegularSeason20242025!$AA$3:$AA$1315,DataRegularSeason20242025!$B$3:$B$1315, "&lt;=" &amp; AZ$1, DataRegularSeason20242025!$D$3:$D$1315, $A27)+SUMIFS(DataRegularSeason20242025!$AB$3:$AB$1315,DataRegularSeason20242025!$B$3:$B$1315, "&lt;=" &amp; AZ$1, DataRegularSeason20242025!$E$3:$E$1315, $A27)</f>
        <v>20</v>
      </c>
      <c r="BA27">
        <f>SUMIFS(DataRegularSeason20242025!$AA$3:$AA$1315,DataRegularSeason20242025!$B$3:$B$1315, "&lt;=" &amp; BA$1, DataRegularSeason20242025!$D$3:$D$1315, $A27)+SUMIFS(DataRegularSeason20242025!$AB$3:$AB$1315,DataRegularSeason20242025!$B$3:$B$1315, "&lt;=" &amp; BA$1, DataRegularSeason20242025!$E$3:$E$1315, $A27)</f>
        <v>20</v>
      </c>
      <c r="BB27">
        <f>SUMIFS(DataRegularSeason20242025!$AA$3:$AA$1315,DataRegularSeason20242025!$B$3:$B$1315, "&lt;=" &amp; BB$1, DataRegularSeason20242025!$D$3:$D$1315, $A27)+SUMIFS(DataRegularSeason20242025!$AB$3:$AB$1315,DataRegularSeason20242025!$B$3:$B$1315, "&lt;=" &amp; BB$1, DataRegularSeason20242025!$E$3:$E$1315, $A27)</f>
        <v>20</v>
      </c>
      <c r="BC27">
        <f>SUMIFS(DataRegularSeason20242025!$AA$3:$AA$1315,DataRegularSeason20242025!$B$3:$B$1315, "&lt;=" &amp; BC$1, DataRegularSeason20242025!$D$3:$D$1315, $A27)+SUMIFS(DataRegularSeason20242025!$AB$3:$AB$1315,DataRegularSeason20242025!$B$3:$B$1315, "&lt;=" &amp; BC$1, DataRegularSeason20242025!$E$3:$E$1315, $A27)</f>
        <v>20</v>
      </c>
      <c r="BD27">
        <f>SUMIFS(DataRegularSeason20242025!$AA$3:$AA$1315,DataRegularSeason20242025!$B$3:$B$1315, "&lt;=" &amp; BD$1, DataRegularSeason20242025!$D$3:$D$1315, $A27)+SUMIFS(DataRegularSeason20242025!$AB$3:$AB$1315,DataRegularSeason20242025!$B$3:$B$1315, "&lt;=" &amp; BD$1, DataRegularSeason20242025!$E$3:$E$1315, $A27)</f>
        <v>20</v>
      </c>
      <c r="BE27">
        <f>SUMIFS(DataRegularSeason20242025!$AA$3:$AA$1315,DataRegularSeason20242025!$B$3:$B$1315, "&lt;=" &amp; BE$1, DataRegularSeason20242025!$D$3:$D$1315, $A27)+SUMIFS(DataRegularSeason20242025!$AB$3:$AB$1315,DataRegularSeason20242025!$B$3:$B$1315, "&lt;=" &amp; BE$1, DataRegularSeason20242025!$E$3:$E$1315, $A27)</f>
        <v>20</v>
      </c>
      <c r="BF27">
        <f>SUMIFS(DataRegularSeason20242025!$AA$3:$AA$1315,DataRegularSeason20242025!$B$3:$B$1315, "&lt;=" &amp; BF$1, DataRegularSeason20242025!$D$3:$D$1315, $A27)+SUMIFS(DataRegularSeason20242025!$AB$3:$AB$1315,DataRegularSeason20242025!$B$3:$B$1315, "&lt;=" &amp; BF$1, DataRegularSeason20242025!$E$3:$E$1315, $A27)</f>
        <v>20</v>
      </c>
      <c r="BG27">
        <f>SUMIFS(DataRegularSeason20242025!$AA$3:$AA$1315,DataRegularSeason20242025!$B$3:$B$1315, "&lt;=" &amp; BG$1, DataRegularSeason20242025!$D$3:$D$1315, $A27)+SUMIFS(DataRegularSeason20242025!$AB$3:$AB$1315,DataRegularSeason20242025!$B$3:$B$1315, "&lt;=" &amp; BG$1, DataRegularSeason20242025!$E$3:$E$1315, $A27)</f>
        <v>20</v>
      </c>
      <c r="BH27">
        <f>SUMIFS(DataRegularSeason20242025!$AA$3:$AA$1315,DataRegularSeason20242025!$B$3:$B$1315, "&lt;=" &amp; BH$1, DataRegularSeason20242025!$D$3:$D$1315, $A27)+SUMIFS(DataRegularSeason20242025!$AB$3:$AB$1315,DataRegularSeason20242025!$B$3:$B$1315, "&lt;=" &amp; BH$1, DataRegularSeason20242025!$E$3:$E$1315, $A27)</f>
        <v>20</v>
      </c>
      <c r="BI27">
        <f>SUMIFS(DataRegularSeason20242025!$AA$3:$AA$1315,DataRegularSeason20242025!$B$3:$B$1315, "&lt;=" &amp; BI$1, DataRegularSeason20242025!$D$3:$D$1315, $A27)+SUMIFS(DataRegularSeason20242025!$AB$3:$AB$1315,DataRegularSeason20242025!$B$3:$B$1315, "&lt;=" &amp; BI$1, DataRegularSeason20242025!$E$3:$E$1315, $A27)</f>
        <v>20</v>
      </c>
      <c r="BJ27">
        <f>SUMIFS(DataRegularSeason20242025!$AA$3:$AA$1315,DataRegularSeason20242025!$B$3:$B$1315, "&lt;=" &amp; BJ$1, DataRegularSeason20242025!$D$3:$D$1315, $A27)+SUMIFS(DataRegularSeason20242025!$AB$3:$AB$1315,DataRegularSeason20242025!$B$3:$B$1315, "&lt;=" &amp; BJ$1, DataRegularSeason20242025!$E$3:$E$1315, $A27)</f>
        <v>20</v>
      </c>
      <c r="BK27">
        <f>SUMIFS(DataRegularSeason20242025!$AA$3:$AA$1315,DataRegularSeason20242025!$B$3:$B$1315, "&lt;=" &amp; BK$1, DataRegularSeason20242025!$D$3:$D$1315, $A27)+SUMIFS(DataRegularSeason20242025!$AB$3:$AB$1315,DataRegularSeason20242025!$B$3:$B$1315, "&lt;=" &amp; BK$1, DataRegularSeason20242025!$E$3:$E$1315, $A27)</f>
        <v>20</v>
      </c>
      <c r="BL27">
        <f>SUMIFS(DataRegularSeason20242025!$AA$3:$AA$1315,DataRegularSeason20242025!$B$3:$B$1315, "&lt;=" &amp; BL$1, DataRegularSeason20242025!$D$3:$D$1315, $A27)+SUMIFS(DataRegularSeason20242025!$AB$3:$AB$1315,DataRegularSeason20242025!$B$3:$B$1315, "&lt;=" &amp; BL$1, DataRegularSeason20242025!$E$3:$E$1315, $A27)</f>
        <v>20</v>
      </c>
      <c r="BM27">
        <f>SUMIFS(DataRegularSeason20242025!$AA$3:$AA$1315,DataRegularSeason20242025!$B$3:$B$1315, "&lt;=" &amp; BM$1, DataRegularSeason20242025!$D$3:$D$1315, $A27)+SUMIFS(DataRegularSeason20242025!$AB$3:$AB$1315,DataRegularSeason20242025!$B$3:$B$1315, "&lt;=" &amp; BM$1, DataRegularSeason20242025!$E$3:$E$1315, $A27)</f>
        <v>20</v>
      </c>
      <c r="BN27">
        <f>SUMIFS(DataRegularSeason20242025!$AA$3:$AA$1315,DataRegularSeason20242025!$B$3:$B$1315, "&lt;=" &amp; BN$1, DataRegularSeason20242025!$D$3:$D$1315, $A27)+SUMIFS(DataRegularSeason20242025!$AB$3:$AB$1315,DataRegularSeason20242025!$B$3:$B$1315, "&lt;=" &amp; BN$1, DataRegularSeason20242025!$E$3:$E$1315, $A27)</f>
        <v>20</v>
      </c>
      <c r="BO27">
        <f>SUMIFS(DataRegularSeason20242025!$AA$3:$AA$1315,DataRegularSeason20242025!$B$3:$B$1315, "&lt;=" &amp; BO$1, DataRegularSeason20242025!$D$3:$D$1315, $A27)+SUMIFS(DataRegularSeason20242025!$AB$3:$AB$1315,DataRegularSeason20242025!$B$3:$B$1315, "&lt;=" &amp; BO$1, DataRegularSeason20242025!$E$3:$E$1315, $A27)</f>
        <v>20</v>
      </c>
      <c r="BP27">
        <f>SUMIFS(DataRegularSeason20242025!$AA$3:$AA$1315,DataRegularSeason20242025!$B$3:$B$1315, "&lt;=" &amp; BP$1, DataRegularSeason20242025!$D$3:$D$1315, $A27)+SUMIFS(DataRegularSeason20242025!$AB$3:$AB$1315,DataRegularSeason20242025!$B$3:$B$1315, "&lt;=" &amp; BP$1, DataRegularSeason20242025!$E$3:$E$1315, $A27)</f>
        <v>20</v>
      </c>
      <c r="BQ27">
        <f>SUMIFS(DataRegularSeason20242025!$AA$3:$AA$1315,DataRegularSeason20242025!$B$3:$B$1315, "&lt;=" &amp; BQ$1, DataRegularSeason20242025!$D$3:$D$1315, $A27)+SUMIFS(DataRegularSeason20242025!$AB$3:$AB$1315,DataRegularSeason20242025!$B$3:$B$1315, "&lt;=" &amp; BQ$1, DataRegularSeason20242025!$E$3:$E$1315, $A27)</f>
        <v>20</v>
      </c>
      <c r="BR27">
        <f>SUMIFS(DataRegularSeason20242025!$AA$3:$AA$1315,DataRegularSeason20242025!$B$3:$B$1315, "&lt;=" &amp; BR$1, DataRegularSeason20242025!$D$3:$D$1315, $A27)+SUMIFS(DataRegularSeason20242025!$AB$3:$AB$1315,DataRegularSeason20242025!$B$3:$B$1315, "&lt;=" &amp; BR$1, DataRegularSeason20242025!$E$3:$E$1315, $A27)</f>
        <v>20</v>
      </c>
      <c r="BS27">
        <f>SUMIFS(DataRegularSeason20242025!$AA$3:$AA$1315,DataRegularSeason20242025!$B$3:$B$1315, "&lt;=" &amp; BS$1, DataRegularSeason20242025!$D$3:$D$1315, $A27)+SUMIFS(DataRegularSeason20242025!$AB$3:$AB$1315,DataRegularSeason20242025!$B$3:$B$1315, "&lt;=" &amp; BS$1, DataRegularSeason20242025!$E$3:$E$1315, $A27)</f>
        <v>20</v>
      </c>
      <c r="BT27">
        <f>SUMIFS(DataRegularSeason20242025!$AA$3:$AA$1315,DataRegularSeason20242025!$B$3:$B$1315, "&lt;=" &amp; BT$1, DataRegularSeason20242025!$D$3:$D$1315, $A27)+SUMIFS(DataRegularSeason20242025!$AB$3:$AB$1315,DataRegularSeason20242025!$B$3:$B$1315, "&lt;=" &amp; BT$1, DataRegularSeason20242025!$E$3:$E$1315, $A27)</f>
        <v>20</v>
      </c>
      <c r="BU27">
        <f>SUMIFS(DataRegularSeason20242025!$AA$3:$AA$1315,DataRegularSeason20242025!$B$3:$B$1315, "&lt;=" &amp; BU$1, DataRegularSeason20242025!$D$3:$D$1315, $A27)+SUMIFS(DataRegularSeason20242025!$AB$3:$AB$1315,DataRegularSeason20242025!$B$3:$B$1315, "&lt;=" &amp; BU$1, DataRegularSeason20242025!$E$3:$E$1315, $A27)</f>
        <v>20</v>
      </c>
      <c r="BV27">
        <f>SUMIFS(DataRegularSeason20242025!$AA$3:$AA$1315,DataRegularSeason20242025!$B$3:$B$1315, "&lt;=" &amp; BV$1, DataRegularSeason20242025!$D$3:$D$1315, $A27)+SUMIFS(DataRegularSeason20242025!$AB$3:$AB$1315,DataRegularSeason20242025!$B$3:$B$1315, "&lt;=" &amp; BV$1, DataRegularSeason20242025!$E$3:$E$1315, $A27)</f>
        <v>20</v>
      </c>
      <c r="BW27">
        <f>SUMIFS(DataRegularSeason20242025!$AA$3:$AA$1315,DataRegularSeason20242025!$B$3:$B$1315, "&lt;=" &amp; BW$1, DataRegularSeason20242025!$D$3:$D$1315, $A27)+SUMIFS(DataRegularSeason20242025!$AB$3:$AB$1315,DataRegularSeason20242025!$B$3:$B$1315, "&lt;=" &amp; BW$1, DataRegularSeason20242025!$E$3:$E$1315, $A27)</f>
        <v>20</v>
      </c>
      <c r="BX27">
        <f>SUMIFS(DataRegularSeason20242025!$AA$3:$AA$1315,DataRegularSeason20242025!$B$3:$B$1315, "&lt;=" &amp; BX$1, DataRegularSeason20242025!$D$3:$D$1315, $A27)+SUMIFS(DataRegularSeason20242025!$AB$3:$AB$1315,DataRegularSeason20242025!$B$3:$B$1315, "&lt;=" &amp; BX$1, DataRegularSeason20242025!$E$3:$E$1315, $A27)</f>
        <v>20</v>
      </c>
      <c r="BY27">
        <f>SUMIFS(DataRegularSeason20242025!$AA$3:$AA$1315,DataRegularSeason20242025!$B$3:$B$1315, "&lt;=" &amp; BY$1, DataRegularSeason20242025!$D$3:$D$1315, $A27)+SUMIFS(DataRegularSeason20242025!$AB$3:$AB$1315,DataRegularSeason20242025!$B$3:$B$1315, "&lt;=" &amp; BY$1, DataRegularSeason20242025!$E$3:$E$1315, $A27)</f>
        <v>20</v>
      </c>
      <c r="BZ27">
        <f>SUMIFS(DataRegularSeason20242025!$AA$3:$AA$1315,DataRegularSeason20242025!$B$3:$B$1315, "&lt;=" &amp; BZ$1, DataRegularSeason20242025!$D$3:$D$1315, $A27)+SUMIFS(DataRegularSeason20242025!$AB$3:$AB$1315,DataRegularSeason20242025!$B$3:$B$1315, "&lt;=" &amp; BZ$1, DataRegularSeason20242025!$E$3:$E$1315, $A27)</f>
        <v>20</v>
      </c>
      <c r="CA27">
        <f>SUMIFS(DataRegularSeason20242025!$AA$3:$AA$1315,DataRegularSeason20242025!$B$3:$B$1315, "&lt;=" &amp; CA$1, DataRegularSeason20242025!$D$3:$D$1315, $A27)+SUMIFS(DataRegularSeason20242025!$AB$3:$AB$1315,DataRegularSeason20242025!$B$3:$B$1315, "&lt;=" &amp; CA$1, DataRegularSeason20242025!$E$3:$E$1315, $A27)</f>
        <v>20</v>
      </c>
      <c r="CB27">
        <f>SUMIFS(DataRegularSeason20242025!$AA$3:$AA$1315,DataRegularSeason20242025!$B$3:$B$1315, "&lt;=" &amp; CB$1, DataRegularSeason20242025!$D$3:$D$1315, $A27)+SUMIFS(DataRegularSeason20242025!$AB$3:$AB$1315,DataRegularSeason20242025!$B$3:$B$1315, "&lt;=" &amp; CB$1, DataRegularSeason20242025!$E$3:$E$1315, $A27)</f>
        <v>20</v>
      </c>
      <c r="CC27">
        <f>SUMIFS(DataRegularSeason20242025!$AA$3:$AA$1315,DataRegularSeason20242025!$B$3:$B$1315, "&lt;=" &amp; CC$1, DataRegularSeason20242025!$D$3:$D$1315, $A27)+SUMIFS(DataRegularSeason20242025!$AB$3:$AB$1315,DataRegularSeason20242025!$B$3:$B$1315, "&lt;=" &amp; CC$1, DataRegularSeason20242025!$E$3:$E$1315, $A27)</f>
        <v>20</v>
      </c>
      <c r="CD27">
        <f>SUMIFS(DataRegularSeason20242025!$AA$3:$AA$1315,DataRegularSeason20242025!$B$3:$B$1315, "&lt;=" &amp; CD$1, DataRegularSeason20242025!$D$3:$D$1315, $A27)+SUMIFS(DataRegularSeason20242025!$AB$3:$AB$1315,DataRegularSeason20242025!$B$3:$B$1315, "&lt;=" &amp; CD$1, DataRegularSeason20242025!$E$3:$E$1315, $A27)</f>
        <v>20</v>
      </c>
      <c r="CE27">
        <f>SUMIFS(DataRegularSeason20242025!$AA$3:$AA$1315,DataRegularSeason20242025!$B$3:$B$1315, "&lt;=" &amp; CE$1, DataRegularSeason20242025!$D$3:$D$1315, $A27)+SUMIFS(DataRegularSeason20242025!$AB$3:$AB$1315,DataRegularSeason20242025!$B$3:$B$1315, "&lt;=" &amp; CE$1, DataRegularSeason20242025!$E$3:$E$1315, $A27)</f>
        <v>20</v>
      </c>
      <c r="CF27">
        <f>SUMIFS(DataRegularSeason20242025!$AA$3:$AA$1315,DataRegularSeason20242025!$B$3:$B$1315, "&lt;=" &amp; CF$1, DataRegularSeason20242025!$D$3:$D$1315, $A27)+SUMIFS(DataRegularSeason20242025!$AB$3:$AB$1315,DataRegularSeason20242025!$B$3:$B$1315, "&lt;=" &amp; CF$1, DataRegularSeason20242025!$E$3:$E$1315, $A27)</f>
        <v>20</v>
      </c>
      <c r="CG27">
        <f>SUMIFS(DataRegularSeason20242025!$AA$3:$AA$1315,DataRegularSeason20242025!$B$3:$B$1315, "&lt;=" &amp; CG$1, DataRegularSeason20242025!$D$3:$D$1315, $A27)+SUMIFS(DataRegularSeason20242025!$AB$3:$AB$1315,DataRegularSeason20242025!$B$3:$B$1315, "&lt;=" &amp; CG$1, DataRegularSeason20242025!$E$3:$E$1315, $A27)</f>
        <v>20</v>
      </c>
      <c r="CH27">
        <f>SUMIFS(DataRegularSeason20242025!$AA$3:$AA$1315,DataRegularSeason20242025!$B$3:$B$1315, "&lt;=" &amp; CH$1, DataRegularSeason20242025!$D$3:$D$1315, $A27)+SUMIFS(DataRegularSeason20242025!$AB$3:$AB$1315,DataRegularSeason20242025!$B$3:$B$1315, "&lt;=" &amp; CH$1, DataRegularSeason20242025!$E$3:$E$1315, $A27)</f>
        <v>20</v>
      </c>
      <c r="CI27">
        <f>SUMIFS(DataRegularSeason20242025!$AA$3:$AA$1315,DataRegularSeason20242025!$B$3:$B$1315, "&lt;=" &amp; CI$1, DataRegularSeason20242025!$D$3:$D$1315, $A27)+SUMIFS(DataRegularSeason20242025!$AB$3:$AB$1315,DataRegularSeason20242025!$B$3:$B$1315, "&lt;=" &amp; CI$1, DataRegularSeason20242025!$E$3:$E$1315, $A27)</f>
        <v>20</v>
      </c>
      <c r="CJ27">
        <f>SUMIFS(DataRegularSeason20242025!$AA$3:$AA$1315,DataRegularSeason20242025!$B$3:$B$1315, "&lt;=" &amp; CJ$1, DataRegularSeason20242025!$D$3:$D$1315, $A27)+SUMIFS(DataRegularSeason20242025!$AB$3:$AB$1315,DataRegularSeason20242025!$B$3:$B$1315, "&lt;=" &amp; CJ$1, DataRegularSeason20242025!$E$3:$E$1315, $A27)</f>
        <v>20</v>
      </c>
      <c r="CK27">
        <f>SUMIFS(DataRegularSeason20242025!$AA$3:$AA$1315,DataRegularSeason20242025!$B$3:$B$1315, "&lt;=" &amp; CK$1, DataRegularSeason20242025!$D$3:$D$1315, $A27)+SUMIFS(DataRegularSeason20242025!$AB$3:$AB$1315,DataRegularSeason20242025!$B$3:$B$1315, "&lt;=" &amp; CK$1, DataRegularSeason20242025!$E$3:$E$1315, $A27)</f>
        <v>20</v>
      </c>
      <c r="CL27">
        <f>SUMIFS(DataRegularSeason20242025!$AA$3:$AA$1315,DataRegularSeason20242025!$B$3:$B$1315, "&lt;=" &amp; CL$1, DataRegularSeason20242025!$D$3:$D$1315, $A27)+SUMIFS(DataRegularSeason20242025!$AB$3:$AB$1315,DataRegularSeason20242025!$B$3:$B$1315, "&lt;=" &amp; CL$1, DataRegularSeason20242025!$E$3:$E$1315, $A27)</f>
        <v>20</v>
      </c>
      <c r="CM27">
        <f>SUMIFS(DataRegularSeason20242025!$AA$3:$AA$1315,DataRegularSeason20242025!$B$3:$B$1315, "&lt;=" &amp; CM$1, DataRegularSeason20242025!$D$3:$D$1315, $A27)+SUMIFS(DataRegularSeason20242025!$AB$3:$AB$1315,DataRegularSeason20242025!$B$3:$B$1315, "&lt;=" &amp; CM$1, DataRegularSeason20242025!$E$3:$E$1315, $A27)</f>
        <v>20</v>
      </c>
      <c r="CN27">
        <f>SUMIFS(DataRegularSeason20242025!$AA$3:$AA$1315,DataRegularSeason20242025!$B$3:$B$1315, "&lt;=" &amp; CN$1, DataRegularSeason20242025!$D$3:$D$1315, $A27)+SUMIFS(DataRegularSeason20242025!$AB$3:$AB$1315,DataRegularSeason20242025!$B$3:$B$1315, "&lt;=" &amp; CN$1, DataRegularSeason20242025!$E$3:$E$1315, $A27)</f>
        <v>20</v>
      </c>
      <c r="CO27">
        <f>SUMIFS(DataRegularSeason20242025!$AA$3:$AA$1315,DataRegularSeason20242025!$B$3:$B$1315, "&lt;=" &amp; CO$1, DataRegularSeason20242025!$D$3:$D$1315, $A27)+SUMIFS(DataRegularSeason20242025!$AB$3:$AB$1315,DataRegularSeason20242025!$B$3:$B$1315, "&lt;=" &amp; CO$1, DataRegularSeason20242025!$E$3:$E$1315, $A27)</f>
        <v>20</v>
      </c>
      <c r="CP27">
        <f>SUMIFS(DataRegularSeason20242025!$AA$3:$AA$1315,DataRegularSeason20242025!$B$3:$B$1315, "&lt;=" &amp; CP$1, DataRegularSeason20242025!$D$3:$D$1315, $A27)+SUMIFS(DataRegularSeason20242025!$AB$3:$AB$1315,DataRegularSeason20242025!$B$3:$B$1315, "&lt;=" &amp; CP$1, DataRegularSeason20242025!$E$3:$E$1315, $A27)</f>
        <v>20</v>
      </c>
      <c r="CQ27">
        <f>SUMIFS(DataRegularSeason20242025!$AA$3:$AA$1315,DataRegularSeason20242025!$B$3:$B$1315, "&lt;=" &amp; CQ$1, DataRegularSeason20242025!$D$3:$D$1315, $A27)+SUMIFS(DataRegularSeason20242025!$AB$3:$AB$1315,DataRegularSeason20242025!$B$3:$B$1315, "&lt;=" &amp; CQ$1, DataRegularSeason20242025!$E$3:$E$1315, $A27)</f>
        <v>20</v>
      </c>
      <c r="CR27">
        <f>SUMIFS(DataRegularSeason20242025!$AA$3:$AA$1315,DataRegularSeason20242025!$B$3:$B$1315, "&lt;=" &amp; CR$1, DataRegularSeason20242025!$D$3:$D$1315, $A27)+SUMIFS(DataRegularSeason20242025!$AB$3:$AB$1315,DataRegularSeason20242025!$B$3:$B$1315, "&lt;=" &amp; CR$1, DataRegularSeason20242025!$E$3:$E$1315, $A27)</f>
        <v>20</v>
      </c>
      <c r="CS27">
        <f>SUMIFS(DataRegularSeason20242025!$AA$3:$AA$1315,DataRegularSeason20242025!$B$3:$B$1315, "&lt;=" &amp; CS$1, DataRegularSeason20242025!$D$3:$D$1315, $A27)+SUMIFS(DataRegularSeason20242025!$AB$3:$AB$1315,DataRegularSeason20242025!$B$3:$B$1315, "&lt;=" &amp; CS$1, DataRegularSeason20242025!$E$3:$E$1315, $A27)</f>
        <v>20</v>
      </c>
      <c r="CT27">
        <f>SUMIFS(DataRegularSeason20242025!$AA$3:$AA$1315,DataRegularSeason20242025!$B$3:$B$1315, "&lt;=" &amp; CT$1, DataRegularSeason20242025!$D$3:$D$1315, $A27)+SUMIFS(DataRegularSeason20242025!$AB$3:$AB$1315,DataRegularSeason20242025!$B$3:$B$1315, "&lt;=" &amp; CT$1, DataRegularSeason20242025!$E$3:$E$1315, $A27)</f>
        <v>20</v>
      </c>
      <c r="CU27">
        <f>SUMIFS(DataRegularSeason20242025!$AA$3:$AA$1315,DataRegularSeason20242025!$B$3:$B$1315, "&lt;=" &amp; CU$1, DataRegularSeason20242025!$D$3:$D$1315, $A27)+SUMIFS(DataRegularSeason20242025!$AB$3:$AB$1315,DataRegularSeason20242025!$B$3:$B$1315, "&lt;=" &amp; CU$1, DataRegularSeason20242025!$E$3:$E$1315, $A27)</f>
        <v>20</v>
      </c>
      <c r="CV27">
        <f>SUMIFS(DataRegularSeason20242025!$AA$3:$AA$1315,DataRegularSeason20242025!$B$3:$B$1315, "&lt;=" &amp; CV$1, DataRegularSeason20242025!$D$3:$D$1315, $A27)+SUMIFS(DataRegularSeason20242025!$AB$3:$AB$1315,DataRegularSeason20242025!$B$3:$B$1315, "&lt;=" &amp; CV$1, DataRegularSeason20242025!$E$3:$E$1315, $A27)</f>
        <v>20</v>
      </c>
      <c r="CW27">
        <f>SUMIFS(DataRegularSeason20242025!$AA$3:$AA$1315,DataRegularSeason20242025!$B$3:$B$1315, "&lt;=" &amp; CW$1, DataRegularSeason20242025!$D$3:$D$1315, $A27)+SUMIFS(DataRegularSeason20242025!$AB$3:$AB$1315,DataRegularSeason20242025!$B$3:$B$1315, "&lt;=" &amp; CW$1, DataRegularSeason20242025!$E$3:$E$1315, $A27)</f>
        <v>20</v>
      </c>
      <c r="CX27">
        <f>SUMIFS(DataRegularSeason20242025!$AA$3:$AA$1315,DataRegularSeason20242025!$B$3:$B$1315, "&lt;=" &amp; CX$1, DataRegularSeason20242025!$D$3:$D$1315, $A27)+SUMIFS(DataRegularSeason20242025!$AB$3:$AB$1315,DataRegularSeason20242025!$B$3:$B$1315, "&lt;=" &amp; CX$1, DataRegularSeason20242025!$E$3:$E$1315, $A27)</f>
        <v>20</v>
      </c>
      <c r="CY27">
        <f>SUMIFS(DataRegularSeason20242025!$AA$3:$AA$1315,DataRegularSeason20242025!$B$3:$B$1315, "&lt;=" &amp; CY$1, DataRegularSeason20242025!$D$3:$D$1315, $A27)+SUMIFS(DataRegularSeason20242025!$AB$3:$AB$1315,DataRegularSeason20242025!$B$3:$B$1315, "&lt;=" &amp; CY$1, DataRegularSeason20242025!$E$3:$E$1315, $A27)</f>
        <v>20</v>
      </c>
      <c r="CZ27">
        <f>SUMIFS(DataRegularSeason20242025!$AA$3:$AA$1315,DataRegularSeason20242025!$B$3:$B$1315, "&lt;=" &amp; CZ$1, DataRegularSeason20242025!$D$3:$D$1315, $A27)+SUMIFS(DataRegularSeason20242025!$AB$3:$AB$1315,DataRegularSeason20242025!$B$3:$B$1315, "&lt;=" &amp; CZ$1, DataRegularSeason20242025!$E$3:$E$1315, $A27)</f>
        <v>20</v>
      </c>
      <c r="DA27">
        <f>SUMIFS(DataRegularSeason20242025!$AA$3:$AA$1315,DataRegularSeason20242025!$B$3:$B$1315, "&lt;=" &amp; DA$1, DataRegularSeason20242025!$D$3:$D$1315, $A27)+SUMIFS(DataRegularSeason20242025!$AB$3:$AB$1315,DataRegularSeason20242025!$B$3:$B$1315, "&lt;=" &amp; DA$1, DataRegularSeason20242025!$E$3:$E$1315, $A27)</f>
        <v>20</v>
      </c>
      <c r="DB27">
        <f>SUMIFS(DataRegularSeason20242025!$AA$3:$AA$1315,DataRegularSeason20242025!$B$3:$B$1315, "&lt;=" &amp; DB$1, DataRegularSeason20242025!$D$3:$D$1315, $A27)+SUMIFS(DataRegularSeason20242025!$AB$3:$AB$1315,DataRegularSeason20242025!$B$3:$B$1315, "&lt;=" &amp; DB$1, DataRegularSeason20242025!$E$3:$E$1315, $A27)</f>
        <v>20</v>
      </c>
      <c r="DC27">
        <f>SUMIFS(DataRegularSeason20242025!$AA$3:$AA$1315,DataRegularSeason20242025!$B$3:$B$1315, "&lt;=" &amp; DC$1, DataRegularSeason20242025!$D$3:$D$1315, $A27)+SUMIFS(DataRegularSeason20242025!$AB$3:$AB$1315,DataRegularSeason20242025!$B$3:$B$1315, "&lt;=" &amp; DC$1, DataRegularSeason20242025!$E$3:$E$1315, $A27)</f>
        <v>20</v>
      </c>
      <c r="DD27">
        <f>SUMIFS(DataRegularSeason20242025!$AA$3:$AA$1315,DataRegularSeason20242025!$B$3:$B$1315, "&lt;=" &amp; DD$1, DataRegularSeason20242025!$D$3:$D$1315, $A27)+SUMIFS(DataRegularSeason20242025!$AB$3:$AB$1315,DataRegularSeason20242025!$B$3:$B$1315, "&lt;=" &amp; DD$1, DataRegularSeason20242025!$E$3:$E$1315, $A27)</f>
        <v>20</v>
      </c>
      <c r="DE27">
        <f>SUMIFS(DataRegularSeason20242025!$AA$3:$AA$1315,DataRegularSeason20242025!$B$3:$B$1315, "&lt;=" &amp; DE$1, DataRegularSeason20242025!$D$3:$D$1315, $A27)+SUMIFS(DataRegularSeason20242025!$AB$3:$AB$1315,DataRegularSeason20242025!$B$3:$B$1315, "&lt;=" &amp; DE$1, DataRegularSeason20242025!$E$3:$E$1315, $A27)</f>
        <v>20</v>
      </c>
      <c r="DF27">
        <f>SUMIFS(DataRegularSeason20242025!$AA$3:$AA$1315,DataRegularSeason20242025!$B$3:$B$1315, "&lt;=" &amp; DF$1, DataRegularSeason20242025!$D$3:$D$1315, $A27)+SUMIFS(DataRegularSeason20242025!$AB$3:$AB$1315,DataRegularSeason20242025!$B$3:$B$1315, "&lt;=" &amp; DF$1, DataRegularSeason20242025!$E$3:$E$1315, $A27)</f>
        <v>20</v>
      </c>
      <c r="DG27">
        <f>SUMIFS(DataRegularSeason20242025!$AA$3:$AA$1315,DataRegularSeason20242025!$B$3:$B$1315, "&lt;=" &amp; DG$1, DataRegularSeason20242025!$D$3:$D$1315, $A27)+SUMIFS(DataRegularSeason20242025!$AB$3:$AB$1315,DataRegularSeason20242025!$B$3:$B$1315, "&lt;=" &amp; DG$1, DataRegularSeason20242025!$E$3:$E$1315, $A27)</f>
        <v>20</v>
      </c>
      <c r="DH27">
        <f>SUMIFS(DataRegularSeason20242025!$AA$3:$AA$1315,DataRegularSeason20242025!$B$3:$B$1315, "&lt;=" &amp; DH$1, DataRegularSeason20242025!$D$3:$D$1315, $A27)+SUMIFS(DataRegularSeason20242025!$AB$3:$AB$1315,DataRegularSeason20242025!$B$3:$B$1315, "&lt;=" &amp; DH$1, DataRegularSeason20242025!$E$3:$E$1315, $A27)</f>
        <v>20</v>
      </c>
      <c r="DI27">
        <f>SUMIFS(DataRegularSeason20242025!$AA$3:$AA$1315,DataRegularSeason20242025!$B$3:$B$1315, "&lt;=" &amp; DI$1, DataRegularSeason20242025!$D$3:$D$1315, $A27)+SUMIFS(DataRegularSeason20242025!$AB$3:$AB$1315,DataRegularSeason20242025!$B$3:$B$1315, "&lt;=" &amp; DI$1, DataRegularSeason20242025!$E$3:$E$1315, $A27)</f>
        <v>20</v>
      </c>
      <c r="DJ27">
        <f>SUMIFS(DataRegularSeason20242025!$AA$3:$AA$1315,DataRegularSeason20242025!$B$3:$B$1315, "&lt;=" &amp; DJ$1, DataRegularSeason20242025!$D$3:$D$1315, $A27)+SUMIFS(DataRegularSeason20242025!$AB$3:$AB$1315,DataRegularSeason20242025!$B$3:$B$1315, "&lt;=" &amp; DJ$1, DataRegularSeason20242025!$E$3:$E$1315, $A27)</f>
        <v>20</v>
      </c>
      <c r="DK27">
        <f>SUMIFS(DataRegularSeason20242025!$AA$3:$AA$1315,DataRegularSeason20242025!$B$3:$B$1315, "&lt;=" &amp; DK$1, DataRegularSeason20242025!$D$3:$D$1315, $A27)+SUMIFS(DataRegularSeason20242025!$AB$3:$AB$1315,DataRegularSeason20242025!$B$3:$B$1315, "&lt;=" &amp; DK$1, DataRegularSeason20242025!$E$3:$E$1315, $A27)</f>
        <v>20</v>
      </c>
      <c r="DL27">
        <f>SUMIFS(DataRegularSeason20242025!$AA$3:$AA$1315,DataRegularSeason20242025!$B$3:$B$1315, "&lt;=" &amp; DL$1, DataRegularSeason20242025!$D$3:$D$1315, $A27)+SUMIFS(DataRegularSeason20242025!$AB$3:$AB$1315,DataRegularSeason20242025!$B$3:$B$1315, "&lt;=" &amp; DL$1, DataRegularSeason20242025!$E$3:$E$1315, $A27)</f>
        <v>20</v>
      </c>
      <c r="DM27">
        <f>SUMIFS(DataRegularSeason20242025!$AA$3:$AA$1315,DataRegularSeason20242025!$B$3:$B$1315, "&lt;=" &amp; DM$1, DataRegularSeason20242025!$D$3:$D$1315, $A27)+SUMIFS(DataRegularSeason20242025!$AB$3:$AB$1315,DataRegularSeason20242025!$B$3:$B$1315, "&lt;=" &amp; DM$1, DataRegularSeason20242025!$E$3:$E$1315, $A27)</f>
        <v>20</v>
      </c>
      <c r="DN27">
        <f>SUMIFS(DataRegularSeason20242025!$AA$3:$AA$1315,DataRegularSeason20242025!$B$3:$B$1315, "&lt;=" &amp; DN$1, DataRegularSeason20242025!$D$3:$D$1315, $A27)+SUMIFS(DataRegularSeason20242025!$AB$3:$AB$1315,DataRegularSeason20242025!$B$3:$B$1315, "&lt;=" &amp; DN$1, DataRegularSeason20242025!$E$3:$E$1315, $A27)</f>
        <v>20</v>
      </c>
      <c r="DO27">
        <f>SUMIFS(DataRegularSeason20242025!$AA$3:$AA$1315,DataRegularSeason20242025!$B$3:$B$1315, "&lt;=" &amp; DO$1, DataRegularSeason20242025!$D$3:$D$1315, $A27)+SUMIFS(DataRegularSeason20242025!$AB$3:$AB$1315,DataRegularSeason20242025!$B$3:$B$1315, "&lt;=" &amp; DO$1, DataRegularSeason20242025!$E$3:$E$1315, $A27)</f>
        <v>20</v>
      </c>
      <c r="DP27">
        <f>SUMIFS(DataRegularSeason20242025!$AA$3:$AA$1315,DataRegularSeason20242025!$B$3:$B$1315, "&lt;=" &amp; DP$1, DataRegularSeason20242025!$D$3:$D$1315, $A27)+SUMIFS(DataRegularSeason20242025!$AB$3:$AB$1315,DataRegularSeason20242025!$B$3:$B$1315, "&lt;=" &amp; DP$1, DataRegularSeason20242025!$E$3:$E$1315, $A27)</f>
        <v>20</v>
      </c>
      <c r="DQ27">
        <f>SUMIFS(DataRegularSeason20242025!$AA$3:$AA$1315,DataRegularSeason20242025!$B$3:$B$1315, "&lt;=" &amp; DQ$1, DataRegularSeason20242025!$D$3:$D$1315, $A27)+SUMIFS(DataRegularSeason20242025!$AB$3:$AB$1315,DataRegularSeason20242025!$B$3:$B$1315, "&lt;=" &amp; DQ$1, DataRegularSeason20242025!$E$3:$E$1315, $A27)</f>
        <v>20</v>
      </c>
      <c r="DR27">
        <f>SUMIFS(DataRegularSeason20242025!$AA$3:$AA$1315,DataRegularSeason20242025!$B$3:$B$1315, "&lt;=" &amp; DR$1, DataRegularSeason20242025!$D$3:$D$1315, $A27)+SUMIFS(DataRegularSeason20242025!$AB$3:$AB$1315,DataRegularSeason20242025!$B$3:$B$1315, "&lt;=" &amp; DR$1, DataRegularSeason20242025!$E$3:$E$1315, $A27)</f>
        <v>20</v>
      </c>
      <c r="DS27">
        <f>SUMIFS(DataRegularSeason20242025!$AA$3:$AA$1315,DataRegularSeason20242025!$B$3:$B$1315, "&lt;=" &amp; DS$1, DataRegularSeason20242025!$D$3:$D$1315, $A27)+SUMIFS(DataRegularSeason20242025!$AB$3:$AB$1315,DataRegularSeason20242025!$B$3:$B$1315, "&lt;=" &amp; DS$1, DataRegularSeason20242025!$E$3:$E$1315, $A27)</f>
        <v>20</v>
      </c>
      <c r="DT27">
        <f>SUMIFS(DataRegularSeason20242025!$AA$3:$AA$1315,DataRegularSeason20242025!$B$3:$B$1315, "&lt;=" &amp; DT$1, DataRegularSeason20242025!$D$3:$D$1315, $A27)+SUMIFS(DataRegularSeason20242025!$AB$3:$AB$1315,DataRegularSeason20242025!$B$3:$B$1315, "&lt;=" &amp; DT$1, DataRegularSeason20242025!$E$3:$E$1315, $A27)</f>
        <v>20</v>
      </c>
      <c r="DU27">
        <f>SUMIFS(DataRegularSeason20242025!$AA$3:$AA$1315,DataRegularSeason20242025!$B$3:$B$1315, "&lt;=" &amp; DU$1, DataRegularSeason20242025!$D$3:$D$1315, $A27)+SUMIFS(DataRegularSeason20242025!$AB$3:$AB$1315,DataRegularSeason20242025!$B$3:$B$1315, "&lt;=" &amp; DU$1, DataRegularSeason20242025!$E$3:$E$1315, $A27)</f>
        <v>20</v>
      </c>
      <c r="DV27">
        <f>SUMIFS(DataRegularSeason20242025!$AA$3:$AA$1315,DataRegularSeason20242025!$B$3:$B$1315, "&lt;=" &amp; DV$1, DataRegularSeason20242025!$D$3:$D$1315, $A27)+SUMIFS(DataRegularSeason20242025!$AB$3:$AB$1315,DataRegularSeason20242025!$B$3:$B$1315, "&lt;=" &amp; DV$1, DataRegularSeason20242025!$E$3:$E$1315, $A27)</f>
        <v>20</v>
      </c>
      <c r="DW27">
        <f>SUMIFS(DataRegularSeason20242025!$AA$3:$AA$1315,DataRegularSeason20242025!$B$3:$B$1315, "&lt;=" &amp; DW$1, DataRegularSeason20242025!$D$3:$D$1315, $A27)+SUMIFS(DataRegularSeason20242025!$AB$3:$AB$1315,DataRegularSeason20242025!$B$3:$B$1315, "&lt;=" &amp; DW$1, DataRegularSeason20242025!$E$3:$E$1315, $A27)</f>
        <v>20</v>
      </c>
      <c r="DX27">
        <f>SUMIFS(DataRegularSeason20242025!$AA$3:$AA$1315,DataRegularSeason20242025!$B$3:$B$1315, "&lt;=" &amp; DX$1, DataRegularSeason20242025!$D$3:$D$1315, $A27)+SUMIFS(DataRegularSeason20242025!$AB$3:$AB$1315,DataRegularSeason20242025!$B$3:$B$1315, "&lt;=" &amp; DX$1, DataRegularSeason20242025!$E$3:$E$1315, $A27)</f>
        <v>20</v>
      </c>
      <c r="DY27">
        <f>SUMIFS(DataRegularSeason20242025!$AA$3:$AA$1315,DataRegularSeason20242025!$B$3:$B$1315, "&lt;=" &amp; DY$1, DataRegularSeason20242025!$D$3:$D$1315, $A27)+SUMIFS(DataRegularSeason20242025!$AB$3:$AB$1315,DataRegularSeason20242025!$B$3:$B$1315, "&lt;=" &amp; DY$1, DataRegularSeason20242025!$E$3:$E$1315, $A27)</f>
        <v>20</v>
      </c>
      <c r="DZ27">
        <f>SUMIFS(DataRegularSeason20242025!$AA$3:$AA$1315,DataRegularSeason20242025!$B$3:$B$1315, "&lt;=" &amp; DZ$1, DataRegularSeason20242025!$D$3:$D$1315, $A27)+SUMIFS(DataRegularSeason20242025!$AB$3:$AB$1315,DataRegularSeason20242025!$B$3:$B$1315, "&lt;=" &amp; DZ$1, DataRegularSeason20242025!$E$3:$E$1315, $A27)</f>
        <v>20</v>
      </c>
      <c r="EA27">
        <f>SUMIFS(DataRegularSeason20242025!$AA$3:$AA$1315,DataRegularSeason20242025!$B$3:$B$1315, "&lt;=" &amp; EA$1, DataRegularSeason20242025!$D$3:$D$1315, $A27)+SUMIFS(DataRegularSeason20242025!$AB$3:$AB$1315,DataRegularSeason20242025!$B$3:$B$1315, "&lt;=" &amp; EA$1, DataRegularSeason20242025!$E$3:$E$1315, $A27)</f>
        <v>20</v>
      </c>
      <c r="EB27">
        <f>SUMIFS(DataRegularSeason20242025!$AA$3:$AA$1315,DataRegularSeason20242025!$B$3:$B$1315, "&lt;=" &amp; EB$1, DataRegularSeason20242025!$D$3:$D$1315, $A27)+SUMIFS(DataRegularSeason20242025!$AB$3:$AB$1315,DataRegularSeason20242025!$B$3:$B$1315, "&lt;=" &amp; EB$1, DataRegularSeason20242025!$E$3:$E$1315, $A27)</f>
        <v>20</v>
      </c>
      <c r="EC27">
        <f>SUMIFS(DataRegularSeason20242025!$AA$3:$AA$1315,DataRegularSeason20242025!$B$3:$B$1315, "&lt;=" &amp; EC$1, DataRegularSeason20242025!$D$3:$D$1315, $A27)+SUMIFS(DataRegularSeason20242025!$AB$3:$AB$1315,DataRegularSeason20242025!$B$3:$B$1315, "&lt;=" &amp; EC$1, DataRegularSeason20242025!$E$3:$E$1315, $A27)</f>
        <v>20</v>
      </c>
      <c r="ED27">
        <f>SUMIFS(DataRegularSeason20242025!$AA$3:$AA$1315,DataRegularSeason20242025!$B$3:$B$1315, "&lt;=" &amp; ED$1, DataRegularSeason20242025!$D$3:$D$1315, $A27)+SUMIFS(DataRegularSeason20242025!$AB$3:$AB$1315,DataRegularSeason20242025!$B$3:$B$1315, "&lt;=" &amp; ED$1, DataRegularSeason20242025!$E$3:$E$1315, $A27)</f>
        <v>20</v>
      </c>
      <c r="EE27">
        <f>SUMIFS(DataRegularSeason20242025!$AA$3:$AA$1315,DataRegularSeason20242025!$B$3:$B$1315, "&lt;=" &amp; EE$1, DataRegularSeason20242025!$D$3:$D$1315, $A27)+SUMIFS(DataRegularSeason20242025!$AB$3:$AB$1315,DataRegularSeason20242025!$B$3:$B$1315, "&lt;=" &amp; EE$1, DataRegularSeason20242025!$E$3:$E$1315, $A27)</f>
        <v>20</v>
      </c>
      <c r="EF27">
        <f>SUMIFS(DataRegularSeason20242025!$AA$3:$AA$1315,DataRegularSeason20242025!$B$3:$B$1315, "&lt;=" &amp; EF$1, DataRegularSeason20242025!$D$3:$D$1315, $A27)+SUMIFS(DataRegularSeason20242025!$AB$3:$AB$1315,DataRegularSeason20242025!$B$3:$B$1315, "&lt;=" &amp; EF$1, DataRegularSeason20242025!$E$3:$E$1315, $A27)</f>
        <v>20</v>
      </c>
      <c r="EG27">
        <f>SUMIFS(DataRegularSeason20242025!$AA$3:$AA$1315,DataRegularSeason20242025!$B$3:$B$1315, "&lt;=" &amp; EG$1, DataRegularSeason20242025!$D$3:$D$1315, $A27)+SUMIFS(DataRegularSeason20242025!$AB$3:$AB$1315,DataRegularSeason20242025!$B$3:$B$1315, "&lt;=" &amp; EG$1, DataRegularSeason20242025!$E$3:$E$1315, $A27)</f>
        <v>20</v>
      </c>
      <c r="EH27">
        <f>SUMIFS(DataRegularSeason20242025!$AA$3:$AA$1315,DataRegularSeason20242025!$B$3:$B$1315, "&lt;=" &amp; EH$1, DataRegularSeason20242025!$D$3:$D$1315, $A27)+SUMIFS(DataRegularSeason20242025!$AB$3:$AB$1315,DataRegularSeason20242025!$B$3:$B$1315, "&lt;=" &amp; EH$1, DataRegularSeason20242025!$E$3:$E$1315, $A27)</f>
        <v>20</v>
      </c>
      <c r="EI27">
        <f>SUMIFS(DataRegularSeason20242025!$AA$3:$AA$1315,DataRegularSeason20242025!$B$3:$B$1315, "&lt;=" &amp; EI$1, DataRegularSeason20242025!$D$3:$D$1315, $A27)+SUMIFS(DataRegularSeason20242025!$AB$3:$AB$1315,DataRegularSeason20242025!$B$3:$B$1315, "&lt;=" &amp; EI$1, DataRegularSeason20242025!$E$3:$E$1315, $A27)</f>
        <v>20</v>
      </c>
      <c r="EJ27">
        <f>SUMIFS(DataRegularSeason20242025!$AA$3:$AA$1315,DataRegularSeason20242025!$B$3:$B$1315, "&lt;=" &amp; EJ$1, DataRegularSeason20242025!$D$3:$D$1315, $A27)+SUMIFS(DataRegularSeason20242025!$AB$3:$AB$1315,DataRegularSeason20242025!$B$3:$B$1315, "&lt;=" &amp; EJ$1, DataRegularSeason20242025!$E$3:$E$1315, $A27)</f>
        <v>20</v>
      </c>
      <c r="EK27">
        <f>SUMIFS(DataRegularSeason20242025!$AA$3:$AA$1315,DataRegularSeason20242025!$B$3:$B$1315, "&lt;=" &amp; EK$1, DataRegularSeason20242025!$D$3:$D$1315, $A27)+SUMIFS(DataRegularSeason20242025!$AB$3:$AB$1315,DataRegularSeason20242025!$B$3:$B$1315, "&lt;=" &amp; EK$1, DataRegularSeason20242025!$E$3:$E$1315, $A27)</f>
        <v>20</v>
      </c>
      <c r="EL27">
        <f>SUMIFS(DataRegularSeason20242025!$AA$3:$AA$1315,DataRegularSeason20242025!$B$3:$B$1315, "&lt;=" &amp; EL$1, DataRegularSeason20242025!$D$3:$D$1315, $A27)+SUMIFS(DataRegularSeason20242025!$AB$3:$AB$1315,DataRegularSeason20242025!$B$3:$B$1315, "&lt;=" &amp; EL$1, DataRegularSeason20242025!$E$3:$E$1315, $A27)</f>
        <v>20</v>
      </c>
      <c r="EM27">
        <f>SUMIFS(DataRegularSeason20242025!$AA$3:$AA$1315,DataRegularSeason20242025!$B$3:$B$1315, "&lt;=" &amp; EM$1, DataRegularSeason20242025!$D$3:$D$1315, $A27)+SUMIFS(DataRegularSeason20242025!$AB$3:$AB$1315,DataRegularSeason20242025!$B$3:$B$1315, "&lt;=" &amp; EM$1, DataRegularSeason20242025!$E$3:$E$1315, $A27)</f>
        <v>20</v>
      </c>
      <c r="EN27">
        <f>SUMIFS(DataRegularSeason20242025!$AA$3:$AA$1315,DataRegularSeason20242025!$B$3:$B$1315, "&lt;=" &amp; EN$1, DataRegularSeason20242025!$D$3:$D$1315, $A27)+SUMIFS(DataRegularSeason20242025!$AB$3:$AB$1315,DataRegularSeason20242025!$B$3:$B$1315, "&lt;=" &amp; EN$1, DataRegularSeason20242025!$E$3:$E$1315, $A27)</f>
        <v>20</v>
      </c>
      <c r="EO27">
        <f>SUMIFS(DataRegularSeason20242025!$AA$3:$AA$1315,DataRegularSeason20242025!$B$3:$B$1315, "&lt;=" &amp; EO$1, DataRegularSeason20242025!$D$3:$D$1315, $A27)+SUMIFS(DataRegularSeason20242025!$AB$3:$AB$1315,DataRegularSeason20242025!$B$3:$B$1315, "&lt;=" &amp; EO$1, DataRegularSeason20242025!$E$3:$E$1315, $A27)</f>
        <v>20</v>
      </c>
      <c r="EP27">
        <f>SUMIFS(DataRegularSeason20242025!$AA$3:$AA$1315,DataRegularSeason20242025!$B$3:$B$1315, "&lt;=" &amp; EP$1, DataRegularSeason20242025!$D$3:$D$1315, $A27)+SUMIFS(DataRegularSeason20242025!$AB$3:$AB$1315,DataRegularSeason20242025!$B$3:$B$1315, "&lt;=" &amp; EP$1, DataRegularSeason20242025!$E$3:$E$1315, $A27)</f>
        <v>20</v>
      </c>
      <c r="EQ27">
        <f>SUMIFS(DataRegularSeason20242025!$AA$3:$AA$1315,DataRegularSeason20242025!$B$3:$B$1315, "&lt;=" &amp; EQ$1, DataRegularSeason20242025!$D$3:$D$1315, $A27)+SUMIFS(DataRegularSeason20242025!$AB$3:$AB$1315,DataRegularSeason20242025!$B$3:$B$1315, "&lt;=" &amp; EQ$1, DataRegularSeason20242025!$E$3:$E$1315, $A27)</f>
        <v>20</v>
      </c>
      <c r="ER27">
        <f>SUMIFS(DataRegularSeason20242025!$AA$3:$AA$1315,DataRegularSeason20242025!$B$3:$B$1315, "&lt;=" &amp; ER$1, DataRegularSeason20242025!$D$3:$D$1315, $A27)+SUMIFS(DataRegularSeason20242025!$AB$3:$AB$1315,DataRegularSeason20242025!$B$3:$B$1315, "&lt;=" &amp; ER$1, DataRegularSeason20242025!$E$3:$E$1315, $A27)</f>
        <v>20</v>
      </c>
      <c r="ES27">
        <f>SUMIFS(DataRegularSeason20242025!$AA$3:$AA$1315,DataRegularSeason20242025!$B$3:$B$1315, "&lt;=" &amp; ES$1, DataRegularSeason20242025!$D$3:$D$1315, $A27)+SUMIFS(DataRegularSeason20242025!$AB$3:$AB$1315,DataRegularSeason20242025!$B$3:$B$1315, "&lt;=" &amp; ES$1, DataRegularSeason20242025!$E$3:$E$1315, $A27)</f>
        <v>20</v>
      </c>
      <c r="ET27">
        <f>SUMIFS(DataRegularSeason20242025!$AA$3:$AA$1315,DataRegularSeason20242025!$B$3:$B$1315, "&lt;=" &amp; ET$1, DataRegularSeason20242025!$D$3:$D$1315, $A27)+SUMIFS(DataRegularSeason20242025!$AB$3:$AB$1315,DataRegularSeason20242025!$B$3:$B$1315, "&lt;=" &amp; ET$1, DataRegularSeason20242025!$E$3:$E$1315, $A27)</f>
        <v>20</v>
      </c>
      <c r="EU27">
        <f>SUMIFS(DataRegularSeason20242025!$AA$3:$AA$1315,DataRegularSeason20242025!$B$3:$B$1315, "&lt;=" &amp; EU$1, DataRegularSeason20242025!$D$3:$D$1315, $A27)+SUMIFS(DataRegularSeason20242025!$AB$3:$AB$1315,DataRegularSeason20242025!$B$3:$B$1315, "&lt;=" &amp; EU$1, DataRegularSeason20242025!$E$3:$E$1315, $A27)</f>
        <v>20</v>
      </c>
      <c r="EV27">
        <f>SUMIFS(DataRegularSeason20242025!$AA$3:$AA$1315,DataRegularSeason20242025!$B$3:$B$1315, "&lt;=" &amp; EV$1, DataRegularSeason20242025!$D$3:$D$1315, $A27)+SUMIFS(DataRegularSeason20242025!$AB$3:$AB$1315,DataRegularSeason20242025!$B$3:$B$1315, "&lt;=" &amp; EV$1, DataRegularSeason20242025!$E$3:$E$1315, $A27)</f>
        <v>20</v>
      </c>
      <c r="EW27">
        <f>SUMIFS(DataRegularSeason20242025!$AA$3:$AA$1315,DataRegularSeason20242025!$B$3:$B$1315, "&lt;=" &amp; EW$1, DataRegularSeason20242025!$D$3:$D$1315, $A27)+SUMIFS(DataRegularSeason20242025!$AB$3:$AB$1315,DataRegularSeason20242025!$B$3:$B$1315, "&lt;=" &amp; EW$1, DataRegularSeason20242025!$E$3:$E$1315, $A27)</f>
        <v>20</v>
      </c>
      <c r="EX27">
        <f>SUMIFS(DataRegularSeason20242025!$AA$3:$AA$1315,DataRegularSeason20242025!$B$3:$B$1315, "&lt;=" &amp; EX$1, DataRegularSeason20242025!$D$3:$D$1315, $A27)+SUMIFS(DataRegularSeason20242025!$AB$3:$AB$1315,DataRegularSeason20242025!$B$3:$B$1315, "&lt;=" &amp; EX$1, DataRegularSeason20242025!$E$3:$E$1315, $A27)</f>
        <v>20</v>
      </c>
      <c r="EY27">
        <f>SUMIFS(DataRegularSeason20242025!$AA$3:$AA$1315,DataRegularSeason20242025!$B$3:$B$1315, "&lt;=" &amp; EY$1, DataRegularSeason20242025!$D$3:$D$1315, $A27)+SUMIFS(DataRegularSeason20242025!$AB$3:$AB$1315,DataRegularSeason20242025!$B$3:$B$1315, "&lt;=" &amp; EY$1, DataRegularSeason20242025!$E$3:$E$1315, $A27)</f>
        <v>20</v>
      </c>
      <c r="EZ27">
        <f>SUMIFS(DataRegularSeason20242025!$AA$3:$AA$1315,DataRegularSeason20242025!$B$3:$B$1315, "&lt;=" &amp; EZ$1, DataRegularSeason20242025!$D$3:$D$1315, $A27)+SUMIFS(DataRegularSeason20242025!$AB$3:$AB$1315,DataRegularSeason20242025!$B$3:$B$1315, "&lt;=" &amp; EZ$1, DataRegularSeason20242025!$E$3:$E$1315, $A27)</f>
        <v>20</v>
      </c>
      <c r="FA27">
        <f>SUMIFS(DataRegularSeason20242025!$AA$3:$AA$1315,DataRegularSeason20242025!$B$3:$B$1315, "&lt;=" &amp; FA$1, DataRegularSeason20242025!$D$3:$D$1315, $A27)+SUMIFS(DataRegularSeason20242025!$AB$3:$AB$1315,DataRegularSeason20242025!$B$3:$B$1315, "&lt;=" &amp; FA$1, DataRegularSeason20242025!$E$3:$E$1315, $A27)</f>
        <v>20</v>
      </c>
      <c r="FB27">
        <f>SUMIFS(DataRegularSeason20242025!$AA$3:$AA$1315,DataRegularSeason20242025!$B$3:$B$1315, "&lt;=" &amp; FB$1, DataRegularSeason20242025!$D$3:$D$1315, $A27)+SUMIFS(DataRegularSeason20242025!$AB$3:$AB$1315,DataRegularSeason20242025!$B$3:$B$1315, "&lt;=" &amp; FB$1, DataRegularSeason20242025!$E$3:$E$1315, $A27)</f>
        <v>20</v>
      </c>
      <c r="FC27">
        <f>SUMIFS(DataRegularSeason20242025!$AA$3:$AA$1315,DataRegularSeason20242025!$B$3:$B$1315, "&lt;=" &amp; FC$1, DataRegularSeason20242025!$D$3:$D$1315, $A27)+SUMIFS(DataRegularSeason20242025!$AB$3:$AB$1315,DataRegularSeason20242025!$B$3:$B$1315, "&lt;=" &amp; FC$1, DataRegularSeason20242025!$E$3:$E$1315, $A27)</f>
        <v>20</v>
      </c>
      <c r="FD27">
        <f>SUMIFS(DataRegularSeason20242025!$AA$3:$AA$1315,DataRegularSeason20242025!$B$3:$B$1315, "&lt;=" &amp; FD$1, DataRegularSeason20242025!$D$3:$D$1315, $A27)+SUMIFS(DataRegularSeason20242025!$AB$3:$AB$1315,DataRegularSeason20242025!$B$3:$B$1315, "&lt;=" &amp; FD$1, DataRegularSeason20242025!$E$3:$E$1315, $A27)</f>
        <v>20</v>
      </c>
      <c r="FE27">
        <f>SUMIFS(DataRegularSeason20242025!$AA$3:$AA$1315,DataRegularSeason20242025!$B$3:$B$1315, "&lt;=" &amp; FE$1, DataRegularSeason20242025!$D$3:$D$1315, $A27)+SUMIFS(DataRegularSeason20242025!$AB$3:$AB$1315,DataRegularSeason20242025!$B$3:$B$1315, "&lt;=" &amp; FE$1, DataRegularSeason20242025!$E$3:$E$1315, $A27)</f>
        <v>20</v>
      </c>
      <c r="FF27">
        <f>SUMIFS(DataRegularSeason20242025!$AA$3:$AA$1315,DataRegularSeason20242025!$B$3:$B$1315, "&lt;=" &amp; FF$1, DataRegularSeason20242025!$D$3:$D$1315, $A27)+SUMIFS(DataRegularSeason20242025!$AB$3:$AB$1315,DataRegularSeason20242025!$B$3:$B$1315, "&lt;=" &amp; FF$1, DataRegularSeason20242025!$E$3:$E$1315, $A27)</f>
        <v>20</v>
      </c>
      <c r="FG27">
        <f>SUMIFS(DataRegularSeason20242025!$AA$3:$AA$1315,DataRegularSeason20242025!$B$3:$B$1315, "&lt;=" &amp; FG$1, DataRegularSeason20242025!$D$3:$D$1315, $A27)+SUMIFS(DataRegularSeason20242025!$AB$3:$AB$1315,DataRegularSeason20242025!$B$3:$B$1315, "&lt;=" &amp; FG$1, DataRegularSeason20242025!$E$3:$E$1315, $A27)</f>
        <v>20</v>
      </c>
      <c r="FH27">
        <f>SUMIFS(DataRegularSeason20242025!$AA$3:$AA$1315,DataRegularSeason20242025!$B$3:$B$1315, "&lt;=" &amp; FH$1, DataRegularSeason20242025!$D$3:$D$1315, $A27)+SUMIFS(DataRegularSeason20242025!$AB$3:$AB$1315,DataRegularSeason20242025!$B$3:$B$1315, "&lt;=" &amp; FH$1, DataRegularSeason20242025!$E$3:$E$1315, $A27)</f>
        <v>20</v>
      </c>
      <c r="FI27">
        <f>SUMIFS(DataRegularSeason20242025!$AA$3:$AA$1315,DataRegularSeason20242025!$B$3:$B$1315, "&lt;=" &amp; FI$1, DataRegularSeason20242025!$D$3:$D$1315, $A27)+SUMIFS(DataRegularSeason20242025!$AB$3:$AB$1315,DataRegularSeason20242025!$B$3:$B$1315, "&lt;=" &amp; FI$1, DataRegularSeason20242025!$E$3:$E$1315, $A27)</f>
        <v>20</v>
      </c>
      <c r="FJ27">
        <f>SUMIFS(DataRegularSeason20242025!$AA$3:$AA$1315,DataRegularSeason20242025!$B$3:$B$1315, "&lt;=" &amp; FJ$1, DataRegularSeason20242025!$D$3:$D$1315, $A27)+SUMIFS(DataRegularSeason20242025!$AB$3:$AB$1315,DataRegularSeason20242025!$B$3:$B$1315, "&lt;=" &amp; FJ$1, DataRegularSeason20242025!$E$3:$E$1315, $A27)</f>
        <v>20</v>
      </c>
      <c r="FK27">
        <f>SUMIFS(DataRegularSeason20242025!$AA$3:$AA$1315,DataRegularSeason20242025!$B$3:$B$1315, "&lt;=" &amp; FK$1, DataRegularSeason20242025!$D$3:$D$1315, $A27)+SUMIFS(DataRegularSeason20242025!$AB$3:$AB$1315,DataRegularSeason20242025!$B$3:$B$1315, "&lt;=" &amp; FK$1, DataRegularSeason20242025!$E$3:$E$1315, $A27)</f>
        <v>20</v>
      </c>
      <c r="FL27">
        <f>SUMIFS(DataRegularSeason20242025!$AA$3:$AA$1315,DataRegularSeason20242025!$B$3:$B$1315, "&lt;=" &amp; FL$1, DataRegularSeason20242025!$D$3:$D$1315, $A27)+SUMIFS(DataRegularSeason20242025!$AB$3:$AB$1315,DataRegularSeason20242025!$B$3:$B$1315, "&lt;=" &amp; FL$1, DataRegularSeason20242025!$E$3:$E$1315, $A27)</f>
        <v>20</v>
      </c>
      <c r="FM27">
        <f>SUMIFS(DataRegularSeason20242025!$AA$3:$AA$1315,DataRegularSeason20242025!$B$3:$B$1315, "&lt;=" &amp; FM$1, DataRegularSeason20242025!$D$3:$D$1315, $A27)+SUMIFS(DataRegularSeason20242025!$AB$3:$AB$1315,DataRegularSeason20242025!$B$3:$B$1315, "&lt;=" &amp; FM$1, DataRegularSeason20242025!$E$3:$E$1315, $A27)</f>
        <v>20</v>
      </c>
      <c r="FN27">
        <f>SUMIFS(DataRegularSeason20242025!$AA$3:$AA$1315,DataRegularSeason20242025!$B$3:$B$1315, "&lt;=" &amp; FN$1, DataRegularSeason20242025!$D$3:$D$1315, $A27)+SUMIFS(DataRegularSeason20242025!$AB$3:$AB$1315,DataRegularSeason20242025!$B$3:$B$1315, "&lt;=" &amp; FN$1, DataRegularSeason20242025!$E$3:$E$1315, $A27)</f>
        <v>20</v>
      </c>
      <c r="FO27">
        <f>SUMIFS(DataRegularSeason20242025!$AA$3:$AA$1315,DataRegularSeason20242025!$B$3:$B$1315, "&lt;=" &amp; FO$1, DataRegularSeason20242025!$D$3:$D$1315, $A27)+SUMIFS(DataRegularSeason20242025!$AB$3:$AB$1315,DataRegularSeason20242025!$B$3:$B$1315, "&lt;=" &amp; FO$1, DataRegularSeason20242025!$E$3:$E$1315, $A27)</f>
        <v>20</v>
      </c>
      <c r="FP27">
        <f>SUMIFS(DataRegularSeason20242025!$AA$3:$AA$1315,DataRegularSeason20242025!$B$3:$B$1315, "&lt;=" &amp; FP$1, DataRegularSeason20242025!$D$3:$D$1315, $A27)+SUMIFS(DataRegularSeason20242025!$AB$3:$AB$1315,DataRegularSeason20242025!$B$3:$B$1315, "&lt;=" &amp; FP$1, DataRegularSeason20242025!$E$3:$E$1315, $A27)</f>
        <v>20</v>
      </c>
      <c r="FQ27">
        <f>SUMIFS(DataRegularSeason20242025!$AA$3:$AA$1315,DataRegularSeason20242025!$B$3:$B$1315, "&lt;=" &amp; FQ$1, DataRegularSeason20242025!$D$3:$D$1315, $A27)+SUMIFS(DataRegularSeason20242025!$AB$3:$AB$1315,DataRegularSeason20242025!$B$3:$B$1315, "&lt;=" &amp; FQ$1, DataRegularSeason20242025!$E$3:$E$1315, $A27)</f>
        <v>20</v>
      </c>
      <c r="FR27">
        <f>SUMIFS(DataRegularSeason20242025!$AA$3:$AA$1315,DataRegularSeason20242025!$B$3:$B$1315, "&lt;=" &amp; FR$1, DataRegularSeason20242025!$D$3:$D$1315, $A27)+SUMIFS(DataRegularSeason20242025!$AB$3:$AB$1315,DataRegularSeason20242025!$B$3:$B$1315, "&lt;=" &amp; FR$1, DataRegularSeason20242025!$E$3:$E$1315, $A27)</f>
        <v>20</v>
      </c>
      <c r="FS27">
        <f>SUMIFS(DataRegularSeason20242025!$AA$3:$AA$1315,DataRegularSeason20242025!$B$3:$B$1315, "&lt;=" &amp; FS$1, DataRegularSeason20242025!$D$3:$D$1315, $A27)+SUMIFS(DataRegularSeason20242025!$AB$3:$AB$1315,DataRegularSeason20242025!$B$3:$B$1315, "&lt;=" &amp; FS$1, DataRegularSeason20242025!$E$3:$E$1315, $A27)</f>
        <v>20</v>
      </c>
      <c r="FT27">
        <f>SUMIFS(DataRegularSeason20242025!$AA$3:$AA$1315,DataRegularSeason20242025!$B$3:$B$1315, "&lt;=" &amp; FT$1, DataRegularSeason20242025!$D$3:$D$1315, $A27)+SUMIFS(DataRegularSeason20242025!$AB$3:$AB$1315,DataRegularSeason20242025!$B$3:$B$1315, "&lt;=" &amp; FT$1, DataRegularSeason20242025!$E$3:$E$1315, $A27)</f>
        <v>20</v>
      </c>
      <c r="FU27">
        <f>SUMIFS(DataRegularSeason20242025!$AA$3:$AA$1315,DataRegularSeason20242025!$B$3:$B$1315, "&lt;=" &amp; FU$1, DataRegularSeason20242025!$D$3:$D$1315, $A27)+SUMIFS(DataRegularSeason20242025!$AB$3:$AB$1315,DataRegularSeason20242025!$B$3:$B$1315, "&lt;=" &amp; FU$1, DataRegularSeason20242025!$E$3:$E$1315, $A27)</f>
        <v>20</v>
      </c>
      <c r="FV27">
        <f>SUMIFS(DataRegularSeason20242025!$AA$3:$AA$1315,DataRegularSeason20242025!$B$3:$B$1315, "&lt;=" &amp; FV$1, DataRegularSeason20242025!$D$3:$D$1315, $A27)+SUMIFS(DataRegularSeason20242025!$AB$3:$AB$1315,DataRegularSeason20242025!$B$3:$B$1315, "&lt;=" &amp; FV$1, DataRegularSeason20242025!$E$3:$E$1315, $A27)</f>
        <v>20</v>
      </c>
      <c r="FW27">
        <f>SUMIFS(DataRegularSeason20242025!$AA$3:$AA$1315,DataRegularSeason20242025!$B$3:$B$1315, "&lt;=" &amp; FW$1, DataRegularSeason20242025!$D$3:$D$1315, $A27)+SUMIFS(DataRegularSeason20242025!$AB$3:$AB$1315,DataRegularSeason20242025!$B$3:$B$1315, "&lt;=" &amp; FW$1, DataRegularSeason20242025!$E$3:$E$1315, $A27)</f>
        <v>20</v>
      </c>
      <c r="FX27">
        <f>SUMIFS(DataRegularSeason20242025!$AA$3:$AA$1315,DataRegularSeason20242025!$B$3:$B$1315, "&lt;=" &amp; FX$1, DataRegularSeason20242025!$D$3:$D$1315, $A27)+SUMIFS(DataRegularSeason20242025!$AB$3:$AB$1315,DataRegularSeason20242025!$B$3:$B$1315, "&lt;=" &amp; FX$1, DataRegularSeason20242025!$E$3:$E$1315, $A27)</f>
        <v>20</v>
      </c>
      <c r="FY27">
        <f>SUMIFS(DataRegularSeason20242025!$AA$3:$AA$1315,DataRegularSeason20242025!$B$3:$B$1315, "&lt;=" &amp; FY$1, DataRegularSeason20242025!$D$3:$D$1315, $A27)+SUMIFS(DataRegularSeason20242025!$AB$3:$AB$1315,DataRegularSeason20242025!$B$3:$B$1315, "&lt;=" &amp; FY$1, DataRegularSeason20242025!$E$3:$E$1315, $A27)</f>
        <v>20</v>
      </c>
      <c r="FZ27">
        <f>SUMIFS(DataRegularSeason20242025!$AA$3:$AA$1315,DataRegularSeason20242025!$B$3:$B$1315, "&lt;=" &amp; FZ$1, DataRegularSeason20242025!$D$3:$D$1315, $A27)+SUMIFS(DataRegularSeason20242025!$AB$3:$AB$1315,DataRegularSeason20242025!$B$3:$B$1315, "&lt;=" &amp; FZ$1, DataRegularSeason20242025!$E$3:$E$1315, $A27)</f>
        <v>20</v>
      </c>
      <c r="GA27">
        <f>SUMIFS(DataRegularSeason20242025!$AA$3:$AA$1315,DataRegularSeason20242025!$B$3:$B$1315, "&lt;=" &amp; GA$1, DataRegularSeason20242025!$D$3:$D$1315, $A27)+SUMIFS(DataRegularSeason20242025!$AB$3:$AB$1315,DataRegularSeason20242025!$B$3:$B$1315, "&lt;=" &amp; GA$1, DataRegularSeason20242025!$E$3:$E$1315, $A27)</f>
        <v>20</v>
      </c>
      <c r="GB27">
        <f>SUMIFS(DataRegularSeason20242025!$AA$3:$AA$1315,DataRegularSeason20242025!$B$3:$B$1315, "&lt;=" &amp; GB$1, DataRegularSeason20242025!$D$3:$D$1315, $A27)+SUMIFS(DataRegularSeason20242025!$AB$3:$AB$1315,DataRegularSeason20242025!$B$3:$B$1315, "&lt;=" &amp; GB$1, DataRegularSeason20242025!$E$3:$E$1315, $A27)</f>
        <v>20</v>
      </c>
      <c r="GC27">
        <f>SUMIFS(DataRegularSeason20242025!$AA$3:$AA$1315,DataRegularSeason20242025!$B$3:$B$1315, "&lt;=" &amp; GC$1, DataRegularSeason20242025!$D$3:$D$1315, $A27)+SUMIFS(DataRegularSeason20242025!$AB$3:$AB$1315,DataRegularSeason20242025!$B$3:$B$1315, "&lt;=" &amp; GC$1, DataRegularSeason20242025!$E$3:$E$1315, $A27)</f>
        <v>20</v>
      </c>
      <c r="GD27">
        <f>SUMIFS(DataRegularSeason20242025!$AA$3:$AA$1315,DataRegularSeason20242025!$B$3:$B$1315, "&lt;=" &amp; GD$1, DataRegularSeason20242025!$D$3:$D$1315, $A27)+SUMIFS(DataRegularSeason20242025!$AB$3:$AB$1315,DataRegularSeason20242025!$B$3:$B$1315, "&lt;=" &amp; GD$1, DataRegularSeason20242025!$E$3:$E$1315, $A27)</f>
        <v>20</v>
      </c>
      <c r="GE27">
        <f>SUMIFS(DataRegularSeason20242025!$AA$3:$AA$1315,DataRegularSeason20242025!$B$3:$B$1315, "&lt;=" &amp; GE$1, DataRegularSeason20242025!$D$3:$D$1315, $A27)+SUMIFS(DataRegularSeason20242025!$AB$3:$AB$1315,DataRegularSeason20242025!$B$3:$B$1315, "&lt;=" &amp; GE$1, DataRegularSeason20242025!$E$3:$E$1315, $A27)</f>
        <v>20</v>
      </c>
      <c r="GF27">
        <f>SUMIFS(DataRegularSeason20242025!$AA$3:$AA$1315,DataRegularSeason20242025!$B$3:$B$1315, "&lt;=" &amp; GF$1, DataRegularSeason20242025!$D$3:$D$1315, $A27)+SUMIFS(DataRegularSeason20242025!$AB$3:$AB$1315,DataRegularSeason20242025!$B$3:$B$1315, "&lt;=" &amp; GF$1, DataRegularSeason20242025!$E$3:$E$1315, $A27)</f>
        <v>20</v>
      </c>
      <c r="GG27">
        <f>SUMIFS(DataRegularSeason20242025!$AA$3:$AA$1315,DataRegularSeason20242025!$B$3:$B$1315, "&lt;=" &amp; GG$1, DataRegularSeason20242025!$D$3:$D$1315, $A27)+SUMIFS(DataRegularSeason20242025!$AB$3:$AB$1315,DataRegularSeason20242025!$B$3:$B$1315, "&lt;=" &amp; GG$1, DataRegularSeason20242025!$E$3:$E$1315, $A27)</f>
        <v>20</v>
      </c>
      <c r="GH27">
        <f>SUMIFS(DataRegularSeason20242025!$AA$3:$AA$1315,DataRegularSeason20242025!$B$3:$B$1315, "&lt;=" &amp; GH$1, DataRegularSeason20242025!$D$3:$D$1315, $A27)+SUMIFS(DataRegularSeason20242025!$AB$3:$AB$1315,DataRegularSeason20242025!$B$3:$B$1315, "&lt;=" &amp; GH$1, DataRegularSeason20242025!$E$3:$E$1315, $A27)</f>
        <v>20</v>
      </c>
      <c r="GI27">
        <f>SUMIFS(DataRegularSeason20242025!$AA$3:$AA$1315,DataRegularSeason20242025!$B$3:$B$1315, "&lt;=" &amp; GI$1, DataRegularSeason20242025!$D$3:$D$1315, $A27)+SUMIFS(DataRegularSeason20242025!$AB$3:$AB$1315,DataRegularSeason20242025!$B$3:$B$1315, "&lt;=" &amp; GI$1, DataRegularSeason20242025!$E$3:$E$1315, $A27)</f>
        <v>20</v>
      </c>
      <c r="GJ27">
        <f>SUMIFS(DataRegularSeason20242025!$AA$3:$AA$1315,DataRegularSeason20242025!$B$3:$B$1315, "&lt;=" &amp; GJ$1, DataRegularSeason20242025!$D$3:$D$1315, $A27)+SUMIFS(DataRegularSeason20242025!$AB$3:$AB$1315,DataRegularSeason20242025!$B$3:$B$1315, "&lt;=" &amp; GJ$1, DataRegularSeason20242025!$E$3:$E$1315, $A27)</f>
        <v>20</v>
      </c>
      <c r="GK27">
        <f>SUMIFS(DataRegularSeason20242025!$AA$3:$AA$1315,DataRegularSeason20242025!$B$3:$B$1315, "&lt;=" &amp; GK$1, DataRegularSeason20242025!$D$3:$D$1315, $A27)+SUMIFS(DataRegularSeason20242025!$AB$3:$AB$1315,DataRegularSeason20242025!$B$3:$B$1315, "&lt;=" &amp; GK$1, DataRegularSeason20242025!$E$3:$E$1315, $A27)</f>
        <v>20</v>
      </c>
      <c r="GL27">
        <f>SUMIFS(DataRegularSeason20242025!$AA$3:$AA$1315,DataRegularSeason20242025!$B$3:$B$1315, "&lt;=" &amp; GL$1, DataRegularSeason20242025!$D$3:$D$1315, $A27)+SUMIFS(DataRegularSeason20242025!$AB$3:$AB$1315,DataRegularSeason20242025!$B$3:$B$1315, "&lt;=" &amp; GL$1, DataRegularSeason20242025!$E$3:$E$1315, $A27)</f>
        <v>20</v>
      </c>
      <c r="GM27">
        <f>SUMIFS(DataRegularSeason20242025!$AA$3:$AA$1315,DataRegularSeason20242025!$B$3:$B$1315, "&lt;=" &amp; GM$1, DataRegularSeason20242025!$D$3:$D$1315, $A27)+SUMIFS(DataRegularSeason20242025!$AB$3:$AB$1315,DataRegularSeason20242025!$B$3:$B$1315, "&lt;=" &amp; GM$1, DataRegularSeason20242025!$E$3:$E$1315, $A27)</f>
        <v>20</v>
      </c>
      <c r="GN27">
        <f>SUMIFS(DataRegularSeason20242025!$AA$3:$AA$1315,DataRegularSeason20242025!$B$3:$B$1315, "&lt;=" &amp; GN$1, DataRegularSeason20242025!$D$3:$D$1315, $A27)+SUMIFS(DataRegularSeason20242025!$AB$3:$AB$1315,DataRegularSeason20242025!$B$3:$B$1315, "&lt;=" &amp; GN$1, DataRegularSeason20242025!$E$3:$E$1315, $A27)</f>
        <v>20</v>
      </c>
      <c r="GO27">
        <f>SUMIFS(DataRegularSeason20242025!$AA$3:$AA$1315,DataRegularSeason20242025!$B$3:$B$1315, "&lt;=" &amp; GO$1, DataRegularSeason20242025!$D$3:$D$1315, $A27)+SUMIFS(DataRegularSeason20242025!$AB$3:$AB$1315,DataRegularSeason20242025!$B$3:$B$1315, "&lt;=" &amp; GO$1, DataRegularSeason20242025!$E$3:$E$1315, $A27)</f>
        <v>20</v>
      </c>
      <c r="GP27">
        <f>SUMIFS(DataRegularSeason20242025!$AA$3:$AA$1315,DataRegularSeason20242025!$B$3:$B$1315, "&lt;=" &amp; GP$1, DataRegularSeason20242025!$D$3:$D$1315, $A27)+SUMIFS(DataRegularSeason20242025!$AB$3:$AB$1315,DataRegularSeason20242025!$B$3:$B$1315, "&lt;=" &amp; GP$1, DataRegularSeason20242025!$E$3:$E$1315, $A27)</f>
        <v>20</v>
      </c>
      <c r="GQ27">
        <f>SUMIFS(DataRegularSeason20242025!$AA$3:$AA$1315,DataRegularSeason20242025!$B$3:$B$1315, "&lt;=" &amp; GQ$1, DataRegularSeason20242025!$D$3:$D$1315, $A27)+SUMIFS(DataRegularSeason20242025!$AB$3:$AB$1315,DataRegularSeason20242025!$B$3:$B$1315, "&lt;=" &amp; GQ$1, DataRegularSeason20242025!$E$3:$E$1315, $A27)</f>
        <v>20</v>
      </c>
      <c r="GR27">
        <f>SUMIFS(DataRegularSeason20242025!$AA$3:$AA$1315,DataRegularSeason20242025!$B$3:$B$1315, "&lt;=" &amp; GR$1, DataRegularSeason20242025!$D$3:$D$1315, $A27)+SUMIFS(DataRegularSeason20242025!$AB$3:$AB$1315,DataRegularSeason20242025!$B$3:$B$1315, "&lt;=" &amp; GR$1, DataRegularSeason20242025!$E$3:$E$1315, $A27)</f>
        <v>20</v>
      </c>
      <c r="GS27">
        <f>SUMIFS(DataRegularSeason20242025!$AA$3:$AA$1315,DataRegularSeason20242025!$B$3:$B$1315, "&lt;=" &amp; GS$1, DataRegularSeason20242025!$D$3:$D$1315, $A27)+SUMIFS(DataRegularSeason20242025!$AB$3:$AB$1315,DataRegularSeason20242025!$B$3:$B$1315, "&lt;=" &amp; GS$1, DataRegularSeason20242025!$E$3:$E$1315, $A27)</f>
        <v>20</v>
      </c>
      <c r="GT27">
        <f>SUMIFS(DataRegularSeason20242025!$AA$3:$AA$1315,DataRegularSeason20242025!$B$3:$B$1315, "&lt;=" &amp; GT$1, DataRegularSeason20242025!$D$3:$D$1315, $A27)+SUMIFS(DataRegularSeason20242025!$AB$3:$AB$1315,DataRegularSeason20242025!$B$3:$B$1315, "&lt;=" &amp; GT$1, DataRegularSeason20242025!$E$3:$E$1315, $A27)</f>
        <v>20</v>
      </c>
      <c r="GU27">
        <f>SUMIFS(DataRegularSeason20242025!$AA$3:$AA$1315,DataRegularSeason20242025!$B$3:$B$1315, "&lt;=" &amp; GU$1, DataRegularSeason20242025!$D$3:$D$1315, $A27)+SUMIFS(DataRegularSeason20242025!$AB$3:$AB$1315,DataRegularSeason20242025!$B$3:$B$1315, "&lt;=" &amp; GU$1, DataRegularSeason20242025!$E$3:$E$1315, $A27)</f>
        <v>20</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17</v>
      </c>
      <c r="AU29">
        <f>SUMIFS(DataRegularSeason20242025!$AA$3:$AA$1315,DataRegularSeason20242025!$B$3:$B$1315, "&lt;=" &amp; AU$1, DataRegularSeason20242025!$D$3:$D$1315, $A29)+SUMIFS(DataRegularSeason20242025!$AB$3:$AB$1315,DataRegularSeason20242025!$B$3:$B$1315, "&lt;=" &amp; AU$1, DataRegularSeason20242025!$E$3:$E$1315, $A29)</f>
        <v>17</v>
      </c>
      <c r="AV29">
        <f>SUMIFS(DataRegularSeason20242025!$AA$3:$AA$1315,DataRegularSeason20242025!$B$3:$B$1315, "&lt;=" &amp; AV$1, DataRegularSeason20242025!$D$3:$D$1315, $A29)+SUMIFS(DataRegularSeason20242025!$AB$3:$AB$1315,DataRegularSeason20242025!$B$3:$B$1315, "&lt;=" &amp; AV$1, DataRegularSeason20242025!$E$3:$E$1315, $A29)</f>
        <v>17</v>
      </c>
      <c r="AW29">
        <f>SUMIFS(DataRegularSeason20242025!$AA$3:$AA$1315,DataRegularSeason20242025!$B$3:$B$1315, "&lt;=" &amp; AW$1, DataRegularSeason20242025!$D$3:$D$1315, $A29)+SUMIFS(DataRegularSeason20242025!$AB$3:$AB$1315,DataRegularSeason20242025!$B$3:$B$1315, "&lt;=" &amp; AW$1, DataRegularSeason20242025!$E$3:$E$1315, $A29)</f>
        <v>17</v>
      </c>
      <c r="AX29">
        <f>SUMIFS(DataRegularSeason20242025!$AA$3:$AA$1315,DataRegularSeason20242025!$B$3:$B$1315, "&lt;=" &amp; AX$1, DataRegularSeason20242025!$D$3:$D$1315, $A29)+SUMIFS(DataRegularSeason20242025!$AB$3:$AB$1315,DataRegularSeason20242025!$B$3:$B$1315, "&lt;=" &amp; AX$1, DataRegularSeason20242025!$E$3:$E$1315, $A29)</f>
        <v>17</v>
      </c>
      <c r="AY29">
        <f>SUMIFS(DataRegularSeason20242025!$AA$3:$AA$1315,DataRegularSeason20242025!$B$3:$B$1315, "&lt;=" &amp; AY$1, DataRegularSeason20242025!$D$3:$D$1315, $A29)+SUMIFS(DataRegularSeason20242025!$AB$3:$AB$1315,DataRegularSeason20242025!$B$3:$B$1315, "&lt;=" &amp; AY$1, DataRegularSeason20242025!$E$3:$E$1315, $A29)</f>
        <v>17</v>
      </c>
      <c r="AZ29">
        <f>SUMIFS(DataRegularSeason20242025!$AA$3:$AA$1315,DataRegularSeason20242025!$B$3:$B$1315, "&lt;=" &amp; AZ$1, DataRegularSeason20242025!$D$3:$D$1315, $A29)+SUMIFS(DataRegularSeason20242025!$AB$3:$AB$1315,DataRegularSeason20242025!$B$3:$B$1315, "&lt;=" &amp; AZ$1, DataRegularSeason20242025!$E$3:$E$1315, $A29)</f>
        <v>17</v>
      </c>
      <c r="BA29">
        <f>SUMIFS(DataRegularSeason20242025!$AA$3:$AA$1315,DataRegularSeason20242025!$B$3:$B$1315, "&lt;=" &amp; BA$1, DataRegularSeason20242025!$D$3:$D$1315, $A29)+SUMIFS(DataRegularSeason20242025!$AB$3:$AB$1315,DataRegularSeason20242025!$B$3:$B$1315, "&lt;=" &amp; BA$1, DataRegularSeason20242025!$E$3:$E$1315, $A29)</f>
        <v>17</v>
      </c>
      <c r="BB29">
        <f>SUMIFS(DataRegularSeason20242025!$AA$3:$AA$1315,DataRegularSeason20242025!$B$3:$B$1315, "&lt;=" &amp; BB$1, DataRegularSeason20242025!$D$3:$D$1315, $A29)+SUMIFS(DataRegularSeason20242025!$AB$3:$AB$1315,DataRegularSeason20242025!$B$3:$B$1315, "&lt;=" &amp; BB$1, DataRegularSeason20242025!$E$3:$E$1315, $A29)</f>
        <v>17</v>
      </c>
      <c r="BC29">
        <f>SUMIFS(DataRegularSeason20242025!$AA$3:$AA$1315,DataRegularSeason20242025!$B$3:$B$1315, "&lt;=" &amp; BC$1, DataRegularSeason20242025!$D$3:$D$1315, $A29)+SUMIFS(DataRegularSeason20242025!$AB$3:$AB$1315,DataRegularSeason20242025!$B$3:$B$1315, "&lt;=" &amp; BC$1, DataRegularSeason20242025!$E$3:$E$1315, $A29)</f>
        <v>17</v>
      </c>
      <c r="BD29">
        <f>SUMIFS(DataRegularSeason20242025!$AA$3:$AA$1315,DataRegularSeason20242025!$B$3:$B$1315, "&lt;=" &amp; BD$1, DataRegularSeason20242025!$D$3:$D$1315, $A29)+SUMIFS(DataRegularSeason20242025!$AB$3:$AB$1315,DataRegularSeason20242025!$B$3:$B$1315, "&lt;=" &amp; BD$1, DataRegularSeason20242025!$E$3:$E$1315, $A29)</f>
        <v>17</v>
      </c>
      <c r="BE29">
        <f>SUMIFS(DataRegularSeason20242025!$AA$3:$AA$1315,DataRegularSeason20242025!$B$3:$B$1315, "&lt;=" &amp; BE$1, DataRegularSeason20242025!$D$3:$D$1315, $A29)+SUMIFS(DataRegularSeason20242025!$AB$3:$AB$1315,DataRegularSeason20242025!$B$3:$B$1315, "&lt;=" &amp; BE$1, DataRegularSeason20242025!$E$3:$E$1315, $A29)</f>
        <v>17</v>
      </c>
      <c r="BF29">
        <f>SUMIFS(DataRegularSeason20242025!$AA$3:$AA$1315,DataRegularSeason20242025!$B$3:$B$1315, "&lt;=" &amp; BF$1, DataRegularSeason20242025!$D$3:$D$1315, $A29)+SUMIFS(DataRegularSeason20242025!$AB$3:$AB$1315,DataRegularSeason20242025!$B$3:$B$1315, "&lt;=" &amp; BF$1, DataRegularSeason20242025!$E$3:$E$1315, $A29)</f>
        <v>17</v>
      </c>
      <c r="BG29">
        <f>SUMIFS(DataRegularSeason20242025!$AA$3:$AA$1315,DataRegularSeason20242025!$B$3:$B$1315, "&lt;=" &amp; BG$1, DataRegularSeason20242025!$D$3:$D$1315, $A29)+SUMIFS(DataRegularSeason20242025!$AB$3:$AB$1315,DataRegularSeason20242025!$B$3:$B$1315, "&lt;=" &amp; BG$1, DataRegularSeason20242025!$E$3:$E$1315, $A29)</f>
        <v>17</v>
      </c>
      <c r="BH29">
        <f>SUMIFS(DataRegularSeason20242025!$AA$3:$AA$1315,DataRegularSeason20242025!$B$3:$B$1315, "&lt;=" &amp; BH$1, DataRegularSeason20242025!$D$3:$D$1315, $A29)+SUMIFS(DataRegularSeason20242025!$AB$3:$AB$1315,DataRegularSeason20242025!$B$3:$B$1315, "&lt;=" &amp; BH$1, DataRegularSeason20242025!$E$3:$E$1315, $A29)</f>
        <v>17</v>
      </c>
      <c r="BI29">
        <f>SUMIFS(DataRegularSeason20242025!$AA$3:$AA$1315,DataRegularSeason20242025!$B$3:$B$1315, "&lt;=" &amp; BI$1, DataRegularSeason20242025!$D$3:$D$1315, $A29)+SUMIFS(DataRegularSeason20242025!$AB$3:$AB$1315,DataRegularSeason20242025!$B$3:$B$1315, "&lt;=" &amp; BI$1, DataRegularSeason20242025!$E$3:$E$1315, $A29)</f>
        <v>17</v>
      </c>
      <c r="BJ29">
        <f>SUMIFS(DataRegularSeason20242025!$AA$3:$AA$1315,DataRegularSeason20242025!$B$3:$B$1315, "&lt;=" &amp; BJ$1, DataRegularSeason20242025!$D$3:$D$1315, $A29)+SUMIFS(DataRegularSeason20242025!$AB$3:$AB$1315,DataRegularSeason20242025!$B$3:$B$1315, "&lt;=" &amp; BJ$1, DataRegularSeason20242025!$E$3:$E$1315, $A29)</f>
        <v>17</v>
      </c>
      <c r="BK29">
        <f>SUMIFS(DataRegularSeason20242025!$AA$3:$AA$1315,DataRegularSeason20242025!$B$3:$B$1315, "&lt;=" &amp; BK$1, DataRegularSeason20242025!$D$3:$D$1315, $A29)+SUMIFS(DataRegularSeason20242025!$AB$3:$AB$1315,DataRegularSeason20242025!$B$3:$B$1315, "&lt;=" &amp; BK$1, DataRegularSeason20242025!$E$3:$E$1315, $A29)</f>
        <v>17</v>
      </c>
      <c r="BL29">
        <f>SUMIFS(DataRegularSeason20242025!$AA$3:$AA$1315,DataRegularSeason20242025!$B$3:$B$1315, "&lt;=" &amp; BL$1, DataRegularSeason20242025!$D$3:$D$1315, $A29)+SUMIFS(DataRegularSeason20242025!$AB$3:$AB$1315,DataRegularSeason20242025!$B$3:$B$1315, "&lt;=" &amp; BL$1, DataRegularSeason20242025!$E$3:$E$1315, $A29)</f>
        <v>17</v>
      </c>
      <c r="BM29">
        <f>SUMIFS(DataRegularSeason20242025!$AA$3:$AA$1315,DataRegularSeason20242025!$B$3:$B$1315, "&lt;=" &amp; BM$1, DataRegularSeason20242025!$D$3:$D$1315, $A29)+SUMIFS(DataRegularSeason20242025!$AB$3:$AB$1315,DataRegularSeason20242025!$B$3:$B$1315, "&lt;=" &amp; BM$1, DataRegularSeason20242025!$E$3:$E$1315, $A29)</f>
        <v>17</v>
      </c>
      <c r="BN29">
        <f>SUMIFS(DataRegularSeason20242025!$AA$3:$AA$1315,DataRegularSeason20242025!$B$3:$B$1315, "&lt;=" &amp; BN$1, DataRegularSeason20242025!$D$3:$D$1315, $A29)+SUMIFS(DataRegularSeason20242025!$AB$3:$AB$1315,DataRegularSeason20242025!$B$3:$B$1315, "&lt;=" &amp; BN$1, DataRegularSeason20242025!$E$3:$E$1315, $A29)</f>
        <v>17</v>
      </c>
      <c r="BO29">
        <f>SUMIFS(DataRegularSeason20242025!$AA$3:$AA$1315,DataRegularSeason20242025!$B$3:$B$1315, "&lt;=" &amp; BO$1, DataRegularSeason20242025!$D$3:$D$1315, $A29)+SUMIFS(DataRegularSeason20242025!$AB$3:$AB$1315,DataRegularSeason20242025!$B$3:$B$1315, "&lt;=" &amp; BO$1, DataRegularSeason20242025!$E$3:$E$1315, $A29)</f>
        <v>17</v>
      </c>
      <c r="BP29">
        <f>SUMIFS(DataRegularSeason20242025!$AA$3:$AA$1315,DataRegularSeason20242025!$B$3:$B$1315, "&lt;=" &amp; BP$1, DataRegularSeason20242025!$D$3:$D$1315, $A29)+SUMIFS(DataRegularSeason20242025!$AB$3:$AB$1315,DataRegularSeason20242025!$B$3:$B$1315, "&lt;=" &amp; BP$1, DataRegularSeason20242025!$E$3:$E$1315, $A29)</f>
        <v>17</v>
      </c>
      <c r="BQ29">
        <f>SUMIFS(DataRegularSeason20242025!$AA$3:$AA$1315,DataRegularSeason20242025!$B$3:$B$1315, "&lt;=" &amp; BQ$1, DataRegularSeason20242025!$D$3:$D$1315, $A29)+SUMIFS(DataRegularSeason20242025!$AB$3:$AB$1315,DataRegularSeason20242025!$B$3:$B$1315, "&lt;=" &amp; BQ$1, DataRegularSeason20242025!$E$3:$E$1315, $A29)</f>
        <v>17</v>
      </c>
      <c r="BR29">
        <f>SUMIFS(DataRegularSeason20242025!$AA$3:$AA$1315,DataRegularSeason20242025!$B$3:$B$1315, "&lt;=" &amp; BR$1, DataRegularSeason20242025!$D$3:$D$1315, $A29)+SUMIFS(DataRegularSeason20242025!$AB$3:$AB$1315,DataRegularSeason20242025!$B$3:$B$1315, "&lt;=" &amp; BR$1, DataRegularSeason20242025!$E$3:$E$1315, $A29)</f>
        <v>17</v>
      </c>
      <c r="BS29">
        <f>SUMIFS(DataRegularSeason20242025!$AA$3:$AA$1315,DataRegularSeason20242025!$B$3:$B$1315, "&lt;=" &amp; BS$1, DataRegularSeason20242025!$D$3:$D$1315, $A29)+SUMIFS(DataRegularSeason20242025!$AB$3:$AB$1315,DataRegularSeason20242025!$B$3:$B$1315, "&lt;=" &amp; BS$1, DataRegularSeason20242025!$E$3:$E$1315, $A29)</f>
        <v>17</v>
      </c>
      <c r="BT29">
        <f>SUMIFS(DataRegularSeason20242025!$AA$3:$AA$1315,DataRegularSeason20242025!$B$3:$B$1315, "&lt;=" &amp; BT$1, DataRegularSeason20242025!$D$3:$D$1315, $A29)+SUMIFS(DataRegularSeason20242025!$AB$3:$AB$1315,DataRegularSeason20242025!$B$3:$B$1315, "&lt;=" &amp; BT$1, DataRegularSeason20242025!$E$3:$E$1315, $A29)</f>
        <v>17</v>
      </c>
      <c r="BU29">
        <f>SUMIFS(DataRegularSeason20242025!$AA$3:$AA$1315,DataRegularSeason20242025!$B$3:$B$1315, "&lt;=" &amp; BU$1, DataRegularSeason20242025!$D$3:$D$1315, $A29)+SUMIFS(DataRegularSeason20242025!$AB$3:$AB$1315,DataRegularSeason20242025!$B$3:$B$1315, "&lt;=" &amp; BU$1, DataRegularSeason20242025!$E$3:$E$1315, $A29)</f>
        <v>17</v>
      </c>
      <c r="BV29">
        <f>SUMIFS(DataRegularSeason20242025!$AA$3:$AA$1315,DataRegularSeason20242025!$B$3:$B$1315, "&lt;=" &amp; BV$1, DataRegularSeason20242025!$D$3:$D$1315, $A29)+SUMIFS(DataRegularSeason20242025!$AB$3:$AB$1315,DataRegularSeason20242025!$B$3:$B$1315, "&lt;=" &amp; BV$1, DataRegularSeason20242025!$E$3:$E$1315, $A29)</f>
        <v>17</v>
      </c>
      <c r="BW29">
        <f>SUMIFS(DataRegularSeason20242025!$AA$3:$AA$1315,DataRegularSeason20242025!$B$3:$B$1315, "&lt;=" &amp; BW$1, DataRegularSeason20242025!$D$3:$D$1315, $A29)+SUMIFS(DataRegularSeason20242025!$AB$3:$AB$1315,DataRegularSeason20242025!$B$3:$B$1315, "&lt;=" &amp; BW$1, DataRegularSeason20242025!$E$3:$E$1315, $A29)</f>
        <v>17</v>
      </c>
      <c r="BX29">
        <f>SUMIFS(DataRegularSeason20242025!$AA$3:$AA$1315,DataRegularSeason20242025!$B$3:$B$1315, "&lt;=" &amp; BX$1, DataRegularSeason20242025!$D$3:$D$1315, $A29)+SUMIFS(DataRegularSeason20242025!$AB$3:$AB$1315,DataRegularSeason20242025!$B$3:$B$1315, "&lt;=" &amp; BX$1, DataRegularSeason20242025!$E$3:$E$1315, $A29)</f>
        <v>17</v>
      </c>
      <c r="BY29">
        <f>SUMIFS(DataRegularSeason20242025!$AA$3:$AA$1315,DataRegularSeason20242025!$B$3:$B$1315, "&lt;=" &amp; BY$1, DataRegularSeason20242025!$D$3:$D$1315, $A29)+SUMIFS(DataRegularSeason20242025!$AB$3:$AB$1315,DataRegularSeason20242025!$B$3:$B$1315, "&lt;=" &amp; BY$1, DataRegularSeason20242025!$E$3:$E$1315, $A29)</f>
        <v>17</v>
      </c>
      <c r="BZ29">
        <f>SUMIFS(DataRegularSeason20242025!$AA$3:$AA$1315,DataRegularSeason20242025!$B$3:$B$1315, "&lt;=" &amp; BZ$1, DataRegularSeason20242025!$D$3:$D$1315, $A29)+SUMIFS(DataRegularSeason20242025!$AB$3:$AB$1315,DataRegularSeason20242025!$B$3:$B$1315, "&lt;=" &amp; BZ$1, DataRegularSeason20242025!$E$3:$E$1315, $A29)</f>
        <v>17</v>
      </c>
      <c r="CA29">
        <f>SUMIFS(DataRegularSeason20242025!$AA$3:$AA$1315,DataRegularSeason20242025!$B$3:$B$1315, "&lt;=" &amp; CA$1, DataRegularSeason20242025!$D$3:$D$1315, $A29)+SUMIFS(DataRegularSeason20242025!$AB$3:$AB$1315,DataRegularSeason20242025!$B$3:$B$1315, "&lt;=" &amp; CA$1, DataRegularSeason20242025!$E$3:$E$1315, $A29)</f>
        <v>17</v>
      </c>
      <c r="CB29">
        <f>SUMIFS(DataRegularSeason20242025!$AA$3:$AA$1315,DataRegularSeason20242025!$B$3:$B$1315, "&lt;=" &amp; CB$1, DataRegularSeason20242025!$D$3:$D$1315, $A29)+SUMIFS(DataRegularSeason20242025!$AB$3:$AB$1315,DataRegularSeason20242025!$B$3:$B$1315, "&lt;=" &amp; CB$1, DataRegularSeason20242025!$E$3:$E$1315, $A29)</f>
        <v>17</v>
      </c>
      <c r="CC29">
        <f>SUMIFS(DataRegularSeason20242025!$AA$3:$AA$1315,DataRegularSeason20242025!$B$3:$B$1315, "&lt;=" &amp; CC$1, DataRegularSeason20242025!$D$3:$D$1315, $A29)+SUMIFS(DataRegularSeason20242025!$AB$3:$AB$1315,DataRegularSeason20242025!$B$3:$B$1315, "&lt;=" &amp; CC$1, DataRegularSeason20242025!$E$3:$E$1315, $A29)</f>
        <v>17</v>
      </c>
      <c r="CD29">
        <f>SUMIFS(DataRegularSeason20242025!$AA$3:$AA$1315,DataRegularSeason20242025!$B$3:$B$1315, "&lt;=" &amp; CD$1, DataRegularSeason20242025!$D$3:$D$1315, $A29)+SUMIFS(DataRegularSeason20242025!$AB$3:$AB$1315,DataRegularSeason20242025!$B$3:$B$1315, "&lt;=" &amp; CD$1, DataRegularSeason20242025!$E$3:$E$1315, $A29)</f>
        <v>17</v>
      </c>
      <c r="CE29">
        <f>SUMIFS(DataRegularSeason20242025!$AA$3:$AA$1315,DataRegularSeason20242025!$B$3:$B$1315, "&lt;=" &amp; CE$1, DataRegularSeason20242025!$D$3:$D$1315, $A29)+SUMIFS(DataRegularSeason20242025!$AB$3:$AB$1315,DataRegularSeason20242025!$B$3:$B$1315, "&lt;=" &amp; CE$1, DataRegularSeason20242025!$E$3:$E$1315, $A29)</f>
        <v>17</v>
      </c>
      <c r="CF29">
        <f>SUMIFS(DataRegularSeason20242025!$AA$3:$AA$1315,DataRegularSeason20242025!$B$3:$B$1315, "&lt;=" &amp; CF$1, DataRegularSeason20242025!$D$3:$D$1315, $A29)+SUMIFS(DataRegularSeason20242025!$AB$3:$AB$1315,DataRegularSeason20242025!$B$3:$B$1315, "&lt;=" &amp; CF$1, DataRegularSeason20242025!$E$3:$E$1315, $A29)</f>
        <v>17</v>
      </c>
      <c r="CG29">
        <f>SUMIFS(DataRegularSeason20242025!$AA$3:$AA$1315,DataRegularSeason20242025!$B$3:$B$1315, "&lt;=" &amp; CG$1, DataRegularSeason20242025!$D$3:$D$1315, $A29)+SUMIFS(DataRegularSeason20242025!$AB$3:$AB$1315,DataRegularSeason20242025!$B$3:$B$1315, "&lt;=" &amp; CG$1, DataRegularSeason20242025!$E$3:$E$1315, $A29)</f>
        <v>17</v>
      </c>
      <c r="CH29">
        <f>SUMIFS(DataRegularSeason20242025!$AA$3:$AA$1315,DataRegularSeason20242025!$B$3:$B$1315, "&lt;=" &amp; CH$1, DataRegularSeason20242025!$D$3:$D$1315, $A29)+SUMIFS(DataRegularSeason20242025!$AB$3:$AB$1315,DataRegularSeason20242025!$B$3:$B$1315, "&lt;=" &amp; CH$1, DataRegularSeason20242025!$E$3:$E$1315, $A29)</f>
        <v>17</v>
      </c>
      <c r="CI29">
        <f>SUMIFS(DataRegularSeason20242025!$AA$3:$AA$1315,DataRegularSeason20242025!$B$3:$B$1315, "&lt;=" &amp; CI$1, DataRegularSeason20242025!$D$3:$D$1315, $A29)+SUMIFS(DataRegularSeason20242025!$AB$3:$AB$1315,DataRegularSeason20242025!$B$3:$B$1315, "&lt;=" &amp; CI$1, DataRegularSeason20242025!$E$3:$E$1315, $A29)</f>
        <v>17</v>
      </c>
      <c r="CJ29">
        <f>SUMIFS(DataRegularSeason20242025!$AA$3:$AA$1315,DataRegularSeason20242025!$B$3:$B$1315, "&lt;=" &amp; CJ$1, DataRegularSeason20242025!$D$3:$D$1315, $A29)+SUMIFS(DataRegularSeason20242025!$AB$3:$AB$1315,DataRegularSeason20242025!$B$3:$B$1315, "&lt;=" &amp; CJ$1, DataRegularSeason20242025!$E$3:$E$1315, $A29)</f>
        <v>17</v>
      </c>
      <c r="CK29">
        <f>SUMIFS(DataRegularSeason20242025!$AA$3:$AA$1315,DataRegularSeason20242025!$B$3:$B$1315, "&lt;=" &amp; CK$1, DataRegularSeason20242025!$D$3:$D$1315, $A29)+SUMIFS(DataRegularSeason20242025!$AB$3:$AB$1315,DataRegularSeason20242025!$B$3:$B$1315, "&lt;=" &amp; CK$1, DataRegularSeason20242025!$E$3:$E$1315, $A29)</f>
        <v>17</v>
      </c>
      <c r="CL29">
        <f>SUMIFS(DataRegularSeason20242025!$AA$3:$AA$1315,DataRegularSeason20242025!$B$3:$B$1315, "&lt;=" &amp; CL$1, DataRegularSeason20242025!$D$3:$D$1315, $A29)+SUMIFS(DataRegularSeason20242025!$AB$3:$AB$1315,DataRegularSeason20242025!$B$3:$B$1315, "&lt;=" &amp; CL$1, DataRegularSeason20242025!$E$3:$E$1315, $A29)</f>
        <v>17</v>
      </c>
      <c r="CM29">
        <f>SUMIFS(DataRegularSeason20242025!$AA$3:$AA$1315,DataRegularSeason20242025!$B$3:$B$1315, "&lt;=" &amp; CM$1, DataRegularSeason20242025!$D$3:$D$1315, $A29)+SUMIFS(DataRegularSeason20242025!$AB$3:$AB$1315,DataRegularSeason20242025!$B$3:$B$1315, "&lt;=" &amp; CM$1, DataRegularSeason20242025!$E$3:$E$1315, $A29)</f>
        <v>17</v>
      </c>
      <c r="CN29">
        <f>SUMIFS(DataRegularSeason20242025!$AA$3:$AA$1315,DataRegularSeason20242025!$B$3:$B$1315, "&lt;=" &amp; CN$1, DataRegularSeason20242025!$D$3:$D$1315, $A29)+SUMIFS(DataRegularSeason20242025!$AB$3:$AB$1315,DataRegularSeason20242025!$B$3:$B$1315, "&lt;=" &amp; CN$1, DataRegularSeason20242025!$E$3:$E$1315, $A29)</f>
        <v>17</v>
      </c>
      <c r="CO29">
        <f>SUMIFS(DataRegularSeason20242025!$AA$3:$AA$1315,DataRegularSeason20242025!$B$3:$B$1315, "&lt;=" &amp; CO$1, DataRegularSeason20242025!$D$3:$D$1315, $A29)+SUMIFS(DataRegularSeason20242025!$AB$3:$AB$1315,DataRegularSeason20242025!$B$3:$B$1315, "&lt;=" &amp; CO$1, DataRegularSeason20242025!$E$3:$E$1315, $A29)</f>
        <v>17</v>
      </c>
      <c r="CP29">
        <f>SUMIFS(DataRegularSeason20242025!$AA$3:$AA$1315,DataRegularSeason20242025!$B$3:$B$1315, "&lt;=" &amp; CP$1, DataRegularSeason20242025!$D$3:$D$1315, $A29)+SUMIFS(DataRegularSeason20242025!$AB$3:$AB$1315,DataRegularSeason20242025!$B$3:$B$1315, "&lt;=" &amp; CP$1, DataRegularSeason20242025!$E$3:$E$1315, $A29)</f>
        <v>17</v>
      </c>
      <c r="CQ29">
        <f>SUMIFS(DataRegularSeason20242025!$AA$3:$AA$1315,DataRegularSeason20242025!$B$3:$B$1315, "&lt;=" &amp; CQ$1, DataRegularSeason20242025!$D$3:$D$1315, $A29)+SUMIFS(DataRegularSeason20242025!$AB$3:$AB$1315,DataRegularSeason20242025!$B$3:$B$1315, "&lt;=" &amp; CQ$1, DataRegularSeason20242025!$E$3:$E$1315, $A29)</f>
        <v>17</v>
      </c>
      <c r="CR29">
        <f>SUMIFS(DataRegularSeason20242025!$AA$3:$AA$1315,DataRegularSeason20242025!$B$3:$B$1315, "&lt;=" &amp; CR$1, DataRegularSeason20242025!$D$3:$D$1315, $A29)+SUMIFS(DataRegularSeason20242025!$AB$3:$AB$1315,DataRegularSeason20242025!$B$3:$B$1315, "&lt;=" &amp; CR$1, DataRegularSeason20242025!$E$3:$E$1315, $A29)</f>
        <v>17</v>
      </c>
      <c r="CS29">
        <f>SUMIFS(DataRegularSeason20242025!$AA$3:$AA$1315,DataRegularSeason20242025!$B$3:$B$1315, "&lt;=" &amp; CS$1, DataRegularSeason20242025!$D$3:$D$1315, $A29)+SUMIFS(DataRegularSeason20242025!$AB$3:$AB$1315,DataRegularSeason20242025!$B$3:$B$1315, "&lt;=" &amp; CS$1, DataRegularSeason20242025!$E$3:$E$1315, $A29)</f>
        <v>17</v>
      </c>
      <c r="CT29">
        <f>SUMIFS(DataRegularSeason20242025!$AA$3:$AA$1315,DataRegularSeason20242025!$B$3:$B$1315, "&lt;=" &amp; CT$1, DataRegularSeason20242025!$D$3:$D$1315, $A29)+SUMIFS(DataRegularSeason20242025!$AB$3:$AB$1315,DataRegularSeason20242025!$B$3:$B$1315, "&lt;=" &amp; CT$1, DataRegularSeason20242025!$E$3:$E$1315, $A29)</f>
        <v>17</v>
      </c>
      <c r="CU29">
        <f>SUMIFS(DataRegularSeason20242025!$AA$3:$AA$1315,DataRegularSeason20242025!$B$3:$B$1315, "&lt;=" &amp; CU$1, DataRegularSeason20242025!$D$3:$D$1315, $A29)+SUMIFS(DataRegularSeason20242025!$AB$3:$AB$1315,DataRegularSeason20242025!$B$3:$B$1315, "&lt;=" &amp; CU$1, DataRegularSeason20242025!$E$3:$E$1315, $A29)</f>
        <v>17</v>
      </c>
      <c r="CV29">
        <f>SUMIFS(DataRegularSeason20242025!$AA$3:$AA$1315,DataRegularSeason20242025!$B$3:$B$1315, "&lt;=" &amp; CV$1, DataRegularSeason20242025!$D$3:$D$1315, $A29)+SUMIFS(DataRegularSeason20242025!$AB$3:$AB$1315,DataRegularSeason20242025!$B$3:$B$1315, "&lt;=" &amp; CV$1, DataRegularSeason20242025!$E$3:$E$1315, $A29)</f>
        <v>17</v>
      </c>
      <c r="CW29">
        <f>SUMIFS(DataRegularSeason20242025!$AA$3:$AA$1315,DataRegularSeason20242025!$B$3:$B$1315, "&lt;=" &amp; CW$1, DataRegularSeason20242025!$D$3:$D$1315, $A29)+SUMIFS(DataRegularSeason20242025!$AB$3:$AB$1315,DataRegularSeason20242025!$B$3:$B$1315, "&lt;=" &amp; CW$1, DataRegularSeason20242025!$E$3:$E$1315, $A29)</f>
        <v>17</v>
      </c>
      <c r="CX29">
        <f>SUMIFS(DataRegularSeason20242025!$AA$3:$AA$1315,DataRegularSeason20242025!$B$3:$B$1315, "&lt;=" &amp; CX$1, DataRegularSeason20242025!$D$3:$D$1315, $A29)+SUMIFS(DataRegularSeason20242025!$AB$3:$AB$1315,DataRegularSeason20242025!$B$3:$B$1315, "&lt;=" &amp; CX$1, DataRegularSeason20242025!$E$3:$E$1315, $A29)</f>
        <v>17</v>
      </c>
      <c r="CY29">
        <f>SUMIFS(DataRegularSeason20242025!$AA$3:$AA$1315,DataRegularSeason20242025!$B$3:$B$1315, "&lt;=" &amp; CY$1, DataRegularSeason20242025!$D$3:$D$1315, $A29)+SUMIFS(DataRegularSeason20242025!$AB$3:$AB$1315,DataRegularSeason20242025!$B$3:$B$1315, "&lt;=" &amp; CY$1, DataRegularSeason20242025!$E$3:$E$1315, $A29)</f>
        <v>17</v>
      </c>
      <c r="CZ29">
        <f>SUMIFS(DataRegularSeason20242025!$AA$3:$AA$1315,DataRegularSeason20242025!$B$3:$B$1315, "&lt;=" &amp; CZ$1, DataRegularSeason20242025!$D$3:$D$1315, $A29)+SUMIFS(DataRegularSeason20242025!$AB$3:$AB$1315,DataRegularSeason20242025!$B$3:$B$1315, "&lt;=" &amp; CZ$1, DataRegularSeason20242025!$E$3:$E$1315, $A29)</f>
        <v>17</v>
      </c>
      <c r="DA29">
        <f>SUMIFS(DataRegularSeason20242025!$AA$3:$AA$1315,DataRegularSeason20242025!$B$3:$B$1315, "&lt;=" &amp; DA$1, DataRegularSeason20242025!$D$3:$D$1315, $A29)+SUMIFS(DataRegularSeason20242025!$AB$3:$AB$1315,DataRegularSeason20242025!$B$3:$B$1315, "&lt;=" &amp; DA$1, DataRegularSeason20242025!$E$3:$E$1315, $A29)</f>
        <v>17</v>
      </c>
      <c r="DB29">
        <f>SUMIFS(DataRegularSeason20242025!$AA$3:$AA$1315,DataRegularSeason20242025!$B$3:$B$1315, "&lt;=" &amp; DB$1, DataRegularSeason20242025!$D$3:$D$1315, $A29)+SUMIFS(DataRegularSeason20242025!$AB$3:$AB$1315,DataRegularSeason20242025!$B$3:$B$1315, "&lt;=" &amp; DB$1, DataRegularSeason20242025!$E$3:$E$1315, $A29)</f>
        <v>17</v>
      </c>
      <c r="DC29">
        <f>SUMIFS(DataRegularSeason20242025!$AA$3:$AA$1315,DataRegularSeason20242025!$B$3:$B$1315, "&lt;=" &amp; DC$1, DataRegularSeason20242025!$D$3:$D$1315, $A29)+SUMIFS(DataRegularSeason20242025!$AB$3:$AB$1315,DataRegularSeason20242025!$B$3:$B$1315, "&lt;=" &amp; DC$1, DataRegularSeason20242025!$E$3:$E$1315, $A29)</f>
        <v>17</v>
      </c>
      <c r="DD29">
        <f>SUMIFS(DataRegularSeason20242025!$AA$3:$AA$1315,DataRegularSeason20242025!$B$3:$B$1315, "&lt;=" &amp; DD$1, DataRegularSeason20242025!$D$3:$D$1315, $A29)+SUMIFS(DataRegularSeason20242025!$AB$3:$AB$1315,DataRegularSeason20242025!$B$3:$B$1315, "&lt;=" &amp; DD$1, DataRegularSeason20242025!$E$3:$E$1315, $A29)</f>
        <v>17</v>
      </c>
      <c r="DE29">
        <f>SUMIFS(DataRegularSeason20242025!$AA$3:$AA$1315,DataRegularSeason20242025!$B$3:$B$1315, "&lt;=" &amp; DE$1, DataRegularSeason20242025!$D$3:$D$1315, $A29)+SUMIFS(DataRegularSeason20242025!$AB$3:$AB$1315,DataRegularSeason20242025!$B$3:$B$1315, "&lt;=" &amp; DE$1, DataRegularSeason20242025!$E$3:$E$1315, $A29)</f>
        <v>17</v>
      </c>
      <c r="DF29">
        <f>SUMIFS(DataRegularSeason20242025!$AA$3:$AA$1315,DataRegularSeason20242025!$B$3:$B$1315, "&lt;=" &amp; DF$1, DataRegularSeason20242025!$D$3:$D$1315, $A29)+SUMIFS(DataRegularSeason20242025!$AB$3:$AB$1315,DataRegularSeason20242025!$B$3:$B$1315, "&lt;=" &amp; DF$1, DataRegularSeason20242025!$E$3:$E$1315, $A29)</f>
        <v>17</v>
      </c>
      <c r="DG29">
        <f>SUMIFS(DataRegularSeason20242025!$AA$3:$AA$1315,DataRegularSeason20242025!$B$3:$B$1315, "&lt;=" &amp; DG$1, DataRegularSeason20242025!$D$3:$D$1315, $A29)+SUMIFS(DataRegularSeason20242025!$AB$3:$AB$1315,DataRegularSeason20242025!$B$3:$B$1315, "&lt;=" &amp; DG$1, DataRegularSeason20242025!$E$3:$E$1315, $A29)</f>
        <v>17</v>
      </c>
      <c r="DH29">
        <f>SUMIFS(DataRegularSeason20242025!$AA$3:$AA$1315,DataRegularSeason20242025!$B$3:$B$1315, "&lt;=" &amp; DH$1, DataRegularSeason20242025!$D$3:$D$1315, $A29)+SUMIFS(DataRegularSeason20242025!$AB$3:$AB$1315,DataRegularSeason20242025!$B$3:$B$1315, "&lt;=" &amp; DH$1, DataRegularSeason20242025!$E$3:$E$1315, $A29)</f>
        <v>17</v>
      </c>
      <c r="DI29">
        <f>SUMIFS(DataRegularSeason20242025!$AA$3:$AA$1315,DataRegularSeason20242025!$B$3:$B$1315, "&lt;=" &amp; DI$1, DataRegularSeason20242025!$D$3:$D$1315, $A29)+SUMIFS(DataRegularSeason20242025!$AB$3:$AB$1315,DataRegularSeason20242025!$B$3:$B$1315, "&lt;=" &amp; DI$1, DataRegularSeason20242025!$E$3:$E$1315, $A29)</f>
        <v>17</v>
      </c>
      <c r="DJ29">
        <f>SUMIFS(DataRegularSeason20242025!$AA$3:$AA$1315,DataRegularSeason20242025!$B$3:$B$1315, "&lt;=" &amp; DJ$1, DataRegularSeason20242025!$D$3:$D$1315, $A29)+SUMIFS(DataRegularSeason20242025!$AB$3:$AB$1315,DataRegularSeason20242025!$B$3:$B$1315, "&lt;=" &amp; DJ$1, DataRegularSeason20242025!$E$3:$E$1315, $A29)</f>
        <v>17</v>
      </c>
      <c r="DK29">
        <f>SUMIFS(DataRegularSeason20242025!$AA$3:$AA$1315,DataRegularSeason20242025!$B$3:$B$1315, "&lt;=" &amp; DK$1, DataRegularSeason20242025!$D$3:$D$1315, $A29)+SUMIFS(DataRegularSeason20242025!$AB$3:$AB$1315,DataRegularSeason20242025!$B$3:$B$1315, "&lt;=" &amp; DK$1, DataRegularSeason20242025!$E$3:$E$1315, $A29)</f>
        <v>17</v>
      </c>
      <c r="DL29">
        <f>SUMIFS(DataRegularSeason20242025!$AA$3:$AA$1315,DataRegularSeason20242025!$B$3:$B$1315, "&lt;=" &amp; DL$1, DataRegularSeason20242025!$D$3:$D$1315, $A29)+SUMIFS(DataRegularSeason20242025!$AB$3:$AB$1315,DataRegularSeason20242025!$B$3:$B$1315, "&lt;=" &amp; DL$1, DataRegularSeason20242025!$E$3:$E$1315, $A29)</f>
        <v>17</v>
      </c>
      <c r="DM29">
        <f>SUMIFS(DataRegularSeason20242025!$AA$3:$AA$1315,DataRegularSeason20242025!$B$3:$B$1315, "&lt;=" &amp; DM$1, DataRegularSeason20242025!$D$3:$D$1315, $A29)+SUMIFS(DataRegularSeason20242025!$AB$3:$AB$1315,DataRegularSeason20242025!$B$3:$B$1315, "&lt;=" &amp; DM$1, DataRegularSeason20242025!$E$3:$E$1315, $A29)</f>
        <v>17</v>
      </c>
      <c r="DN29">
        <f>SUMIFS(DataRegularSeason20242025!$AA$3:$AA$1315,DataRegularSeason20242025!$B$3:$B$1315, "&lt;=" &amp; DN$1, DataRegularSeason20242025!$D$3:$D$1315, $A29)+SUMIFS(DataRegularSeason20242025!$AB$3:$AB$1315,DataRegularSeason20242025!$B$3:$B$1315, "&lt;=" &amp; DN$1, DataRegularSeason20242025!$E$3:$E$1315, $A29)</f>
        <v>17</v>
      </c>
      <c r="DO29">
        <f>SUMIFS(DataRegularSeason20242025!$AA$3:$AA$1315,DataRegularSeason20242025!$B$3:$B$1315, "&lt;=" &amp; DO$1, DataRegularSeason20242025!$D$3:$D$1315, $A29)+SUMIFS(DataRegularSeason20242025!$AB$3:$AB$1315,DataRegularSeason20242025!$B$3:$B$1315, "&lt;=" &amp; DO$1, DataRegularSeason20242025!$E$3:$E$1315, $A29)</f>
        <v>17</v>
      </c>
      <c r="DP29">
        <f>SUMIFS(DataRegularSeason20242025!$AA$3:$AA$1315,DataRegularSeason20242025!$B$3:$B$1315, "&lt;=" &amp; DP$1, DataRegularSeason20242025!$D$3:$D$1315, $A29)+SUMIFS(DataRegularSeason20242025!$AB$3:$AB$1315,DataRegularSeason20242025!$B$3:$B$1315, "&lt;=" &amp; DP$1, DataRegularSeason20242025!$E$3:$E$1315, $A29)</f>
        <v>17</v>
      </c>
      <c r="DQ29">
        <f>SUMIFS(DataRegularSeason20242025!$AA$3:$AA$1315,DataRegularSeason20242025!$B$3:$B$1315, "&lt;=" &amp; DQ$1, DataRegularSeason20242025!$D$3:$D$1315, $A29)+SUMIFS(DataRegularSeason20242025!$AB$3:$AB$1315,DataRegularSeason20242025!$B$3:$B$1315, "&lt;=" &amp; DQ$1, DataRegularSeason20242025!$E$3:$E$1315, $A29)</f>
        <v>17</v>
      </c>
      <c r="DR29">
        <f>SUMIFS(DataRegularSeason20242025!$AA$3:$AA$1315,DataRegularSeason20242025!$B$3:$B$1315, "&lt;=" &amp; DR$1, DataRegularSeason20242025!$D$3:$D$1315, $A29)+SUMIFS(DataRegularSeason20242025!$AB$3:$AB$1315,DataRegularSeason20242025!$B$3:$B$1315, "&lt;=" &amp; DR$1, DataRegularSeason20242025!$E$3:$E$1315, $A29)</f>
        <v>17</v>
      </c>
      <c r="DS29">
        <f>SUMIFS(DataRegularSeason20242025!$AA$3:$AA$1315,DataRegularSeason20242025!$B$3:$B$1315, "&lt;=" &amp; DS$1, DataRegularSeason20242025!$D$3:$D$1315, $A29)+SUMIFS(DataRegularSeason20242025!$AB$3:$AB$1315,DataRegularSeason20242025!$B$3:$B$1315, "&lt;=" &amp; DS$1, DataRegularSeason20242025!$E$3:$E$1315, $A29)</f>
        <v>17</v>
      </c>
      <c r="DT29">
        <f>SUMIFS(DataRegularSeason20242025!$AA$3:$AA$1315,DataRegularSeason20242025!$B$3:$B$1315, "&lt;=" &amp; DT$1, DataRegularSeason20242025!$D$3:$D$1315, $A29)+SUMIFS(DataRegularSeason20242025!$AB$3:$AB$1315,DataRegularSeason20242025!$B$3:$B$1315, "&lt;=" &amp; DT$1, DataRegularSeason20242025!$E$3:$E$1315, $A29)</f>
        <v>17</v>
      </c>
      <c r="DU29">
        <f>SUMIFS(DataRegularSeason20242025!$AA$3:$AA$1315,DataRegularSeason20242025!$B$3:$B$1315, "&lt;=" &amp; DU$1, DataRegularSeason20242025!$D$3:$D$1315, $A29)+SUMIFS(DataRegularSeason20242025!$AB$3:$AB$1315,DataRegularSeason20242025!$B$3:$B$1315, "&lt;=" &amp; DU$1, DataRegularSeason20242025!$E$3:$E$1315, $A29)</f>
        <v>17</v>
      </c>
      <c r="DV29">
        <f>SUMIFS(DataRegularSeason20242025!$AA$3:$AA$1315,DataRegularSeason20242025!$B$3:$B$1315, "&lt;=" &amp; DV$1, DataRegularSeason20242025!$D$3:$D$1315, $A29)+SUMIFS(DataRegularSeason20242025!$AB$3:$AB$1315,DataRegularSeason20242025!$B$3:$B$1315, "&lt;=" &amp; DV$1, DataRegularSeason20242025!$E$3:$E$1315, $A29)</f>
        <v>17</v>
      </c>
      <c r="DW29">
        <f>SUMIFS(DataRegularSeason20242025!$AA$3:$AA$1315,DataRegularSeason20242025!$B$3:$B$1315, "&lt;=" &amp; DW$1, DataRegularSeason20242025!$D$3:$D$1315, $A29)+SUMIFS(DataRegularSeason20242025!$AB$3:$AB$1315,DataRegularSeason20242025!$B$3:$B$1315, "&lt;=" &amp; DW$1, DataRegularSeason20242025!$E$3:$E$1315, $A29)</f>
        <v>17</v>
      </c>
      <c r="DX29">
        <f>SUMIFS(DataRegularSeason20242025!$AA$3:$AA$1315,DataRegularSeason20242025!$B$3:$B$1315, "&lt;=" &amp; DX$1, DataRegularSeason20242025!$D$3:$D$1315, $A29)+SUMIFS(DataRegularSeason20242025!$AB$3:$AB$1315,DataRegularSeason20242025!$B$3:$B$1315, "&lt;=" &amp; DX$1, DataRegularSeason20242025!$E$3:$E$1315, $A29)</f>
        <v>17</v>
      </c>
      <c r="DY29">
        <f>SUMIFS(DataRegularSeason20242025!$AA$3:$AA$1315,DataRegularSeason20242025!$B$3:$B$1315, "&lt;=" &amp; DY$1, DataRegularSeason20242025!$D$3:$D$1315, $A29)+SUMIFS(DataRegularSeason20242025!$AB$3:$AB$1315,DataRegularSeason20242025!$B$3:$B$1315, "&lt;=" &amp; DY$1, DataRegularSeason20242025!$E$3:$E$1315, $A29)</f>
        <v>17</v>
      </c>
      <c r="DZ29">
        <f>SUMIFS(DataRegularSeason20242025!$AA$3:$AA$1315,DataRegularSeason20242025!$B$3:$B$1315, "&lt;=" &amp; DZ$1, DataRegularSeason20242025!$D$3:$D$1315, $A29)+SUMIFS(DataRegularSeason20242025!$AB$3:$AB$1315,DataRegularSeason20242025!$B$3:$B$1315, "&lt;=" &amp; DZ$1, DataRegularSeason20242025!$E$3:$E$1315, $A29)</f>
        <v>17</v>
      </c>
      <c r="EA29">
        <f>SUMIFS(DataRegularSeason20242025!$AA$3:$AA$1315,DataRegularSeason20242025!$B$3:$B$1315, "&lt;=" &amp; EA$1, DataRegularSeason20242025!$D$3:$D$1315, $A29)+SUMIFS(DataRegularSeason20242025!$AB$3:$AB$1315,DataRegularSeason20242025!$B$3:$B$1315, "&lt;=" &amp; EA$1, DataRegularSeason20242025!$E$3:$E$1315, $A29)</f>
        <v>17</v>
      </c>
      <c r="EB29">
        <f>SUMIFS(DataRegularSeason20242025!$AA$3:$AA$1315,DataRegularSeason20242025!$B$3:$B$1315, "&lt;=" &amp; EB$1, DataRegularSeason20242025!$D$3:$D$1315, $A29)+SUMIFS(DataRegularSeason20242025!$AB$3:$AB$1315,DataRegularSeason20242025!$B$3:$B$1315, "&lt;=" &amp; EB$1, DataRegularSeason20242025!$E$3:$E$1315, $A29)</f>
        <v>17</v>
      </c>
      <c r="EC29">
        <f>SUMIFS(DataRegularSeason20242025!$AA$3:$AA$1315,DataRegularSeason20242025!$B$3:$B$1315, "&lt;=" &amp; EC$1, DataRegularSeason20242025!$D$3:$D$1315, $A29)+SUMIFS(DataRegularSeason20242025!$AB$3:$AB$1315,DataRegularSeason20242025!$B$3:$B$1315, "&lt;=" &amp; EC$1, DataRegularSeason20242025!$E$3:$E$1315, $A29)</f>
        <v>17</v>
      </c>
      <c r="ED29">
        <f>SUMIFS(DataRegularSeason20242025!$AA$3:$AA$1315,DataRegularSeason20242025!$B$3:$B$1315, "&lt;=" &amp; ED$1, DataRegularSeason20242025!$D$3:$D$1315, $A29)+SUMIFS(DataRegularSeason20242025!$AB$3:$AB$1315,DataRegularSeason20242025!$B$3:$B$1315, "&lt;=" &amp; ED$1, DataRegularSeason20242025!$E$3:$E$1315, $A29)</f>
        <v>17</v>
      </c>
      <c r="EE29">
        <f>SUMIFS(DataRegularSeason20242025!$AA$3:$AA$1315,DataRegularSeason20242025!$B$3:$B$1315, "&lt;=" &amp; EE$1, DataRegularSeason20242025!$D$3:$D$1315, $A29)+SUMIFS(DataRegularSeason20242025!$AB$3:$AB$1315,DataRegularSeason20242025!$B$3:$B$1315, "&lt;=" &amp; EE$1, DataRegularSeason20242025!$E$3:$E$1315, $A29)</f>
        <v>17</v>
      </c>
      <c r="EF29">
        <f>SUMIFS(DataRegularSeason20242025!$AA$3:$AA$1315,DataRegularSeason20242025!$B$3:$B$1315, "&lt;=" &amp; EF$1, DataRegularSeason20242025!$D$3:$D$1315, $A29)+SUMIFS(DataRegularSeason20242025!$AB$3:$AB$1315,DataRegularSeason20242025!$B$3:$B$1315, "&lt;=" &amp; EF$1, DataRegularSeason20242025!$E$3:$E$1315, $A29)</f>
        <v>17</v>
      </c>
      <c r="EG29">
        <f>SUMIFS(DataRegularSeason20242025!$AA$3:$AA$1315,DataRegularSeason20242025!$B$3:$B$1315, "&lt;=" &amp; EG$1, DataRegularSeason20242025!$D$3:$D$1315, $A29)+SUMIFS(DataRegularSeason20242025!$AB$3:$AB$1315,DataRegularSeason20242025!$B$3:$B$1315, "&lt;=" &amp; EG$1, DataRegularSeason20242025!$E$3:$E$1315, $A29)</f>
        <v>17</v>
      </c>
      <c r="EH29">
        <f>SUMIFS(DataRegularSeason20242025!$AA$3:$AA$1315,DataRegularSeason20242025!$B$3:$B$1315, "&lt;=" &amp; EH$1, DataRegularSeason20242025!$D$3:$D$1315, $A29)+SUMIFS(DataRegularSeason20242025!$AB$3:$AB$1315,DataRegularSeason20242025!$B$3:$B$1315, "&lt;=" &amp; EH$1, DataRegularSeason20242025!$E$3:$E$1315, $A29)</f>
        <v>17</v>
      </c>
      <c r="EI29">
        <f>SUMIFS(DataRegularSeason20242025!$AA$3:$AA$1315,DataRegularSeason20242025!$B$3:$B$1315, "&lt;=" &amp; EI$1, DataRegularSeason20242025!$D$3:$D$1315, $A29)+SUMIFS(DataRegularSeason20242025!$AB$3:$AB$1315,DataRegularSeason20242025!$B$3:$B$1315, "&lt;=" &amp; EI$1, DataRegularSeason20242025!$E$3:$E$1315, $A29)</f>
        <v>17</v>
      </c>
      <c r="EJ29">
        <f>SUMIFS(DataRegularSeason20242025!$AA$3:$AA$1315,DataRegularSeason20242025!$B$3:$B$1315, "&lt;=" &amp; EJ$1, DataRegularSeason20242025!$D$3:$D$1315, $A29)+SUMIFS(DataRegularSeason20242025!$AB$3:$AB$1315,DataRegularSeason20242025!$B$3:$B$1315, "&lt;=" &amp; EJ$1, DataRegularSeason20242025!$E$3:$E$1315, $A29)</f>
        <v>17</v>
      </c>
      <c r="EK29">
        <f>SUMIFS(DataRegularSeason20242025!$AA$3:$AA$1315,DataRegularSeason20242025!$B$3:$B$1315, "&lt;=" &amp; EK$1, DataRegularSeason20242025!$D$3:$D$1315, $A29)+SUMIFS(DataRegularSeason20242025!$AB$3:$AB$1315,DataRegularSeason20242025!$B$3:$B$1315, "&lt;=" &amp; EK$1, DataRegularSeason20242025!$E$3:$E$1315, $A29)</f>
        <v>17</v>
      </c>
      <c r="EL29">
        <f>SUMIFS(DataRegularSeason20242025!$AA$3:$AA$1315,DataRegularSeason20242025!$B$3:$B$1315, "&lt;=" &amp; EL$1, DataRegularSeason20242025!$D$3:$D$1315, $A29)+SUMIFS(DataRegularSeason20242025!$AB$3:$AB$1315,DataRegularSeason20242025!$B$3:$B$1315, "&lt;=" &amp; EL$1, DataRegularSeason20242025!$E$3:$E$1315, $A29)</f>
        <v>17</v>
      </c>
      <c r="EM29">
        <f>SUMIFS(DataRegularSeason20242025!$AA$3:$AA$1315,DataRegularSeason20242025!$B$3:$B$1315, "&lt;=" &amp; EM$1, DataRegularSeason20242025!$D$3:$D$1315, $A29)+SUMIFS(DataRegularSeason20242025!$AB$3:$AB$1315,DataRegularSeason20242025!$B$3:$B$1315, "&lt;=" &amp; EM$1, DataRegularSeason20242025!$E$3:$E$1315, $A29)</f>
        <v>17</v>
      </c>
      <c r="EN29">
        <f>SUMIFS(DataRegularSeason20242025!$AA$3:$AA$1315,DataRegularSeason20242025!$B$3:$B$1315, "&lt;=" &amp; EN$1, DataRegularSeason20242025!$D$3:$D$1315, $A29)+SUMIFS(DataRegularSeason20242025!$AB$3:$AB$1315,DataRegularSeason20242025!$B$3:$B$1315, "&lt;=" &amp; EN$1, DataRegularSeason20242025!$E$3:$E$1315, $A29)</f>
        <v>17</v>
      </c>
      <c r="EO29">
        <f>SUMIFS(DataRegularSeason20242025!$AA$3:$AA$1315,DataRegularSeason20242025!$B$3:$B$1315, "&lt;=" &amp; EO$1, DataRegularSeason20242025!$D$3:$D$1315, $A29)+SUMIFS(DataRegularSeason20242025!$AB$3:$AB$1315,DataRegularSeason20242025!$B$3:$B$1315, "&lt;=" &amp; EO$1, DataRegularSeason20242025!$E$3:$E$1315, $A29)</f>
        <v>17</v>
      </c>
      <c r="EP29">
        <f>SUMIFS(DataRegularSeason20242025!$AA$3:$AA$1315,DataRegularSeason20242025!$B$3:$B$1315, "&lt;=" &amp; EP$1, DataRegularSeason20242025!$D$3:$D$1315, $A29)+SUMIFS(DataRegularSeason20242025!$AB$3:$AB$1315,DataRegularSeason20242025!$B$3:$B$1315, "&lt;=" &amp; EP$1, DataRegularSeason20242025!$E$3:$E$1315, $A29)</f>
        <v>17</v>
      </c>
      <c r="EQ29">
        <f>SUMIFS(DataRegularSeason20242025!$AA$3:$AA$1315,DataRegularSeason20242025!$B$3:$B$1315, "&lt;=" &amp; EQ$1, DataRegularSeason20242025!$D$3:$D$1315, $A29)+SUMIFS(DataRegularSeason20242025!$AB$3:$AB$1315,DataRegularSeason20242025!$B$3:$B$1315, "&lt;=" &amp; EQ$1, DataRegularSeason20242025!$E$3:$E$1315, $A29)</f>
        <v>17</v>
      </c>
      <c r="ER29">
        <f>SUMIFS(DataRegularSeason20242025!$AA$3:$AA$1315,DataRegularSeason20242025!$B$3:$B$1315, "&lt;=" &amp; ER$1, DataRegularSeason20242025!$D$3:$D$1315, $A29)+SUMIFS(DataRegularSeason20242025!$AB$3:$AB$1315,DataRegularSeason20242025!$B$3:$B$1315, "&lt;=" &amp; ER$1, DataRegularSeason20242025!$E$3:$E$1315, $A29)</f>
        <v>17</v>
      </c>
      <c r="ES29">
        <f>SUMIFS(DataRegularSeason20242025!$AA$3:$AA$1315,DataRegularSeason20242025!$B$3:$B$1315, "&lt;=" &amp; ES$1, DataRegularSeason20242025!$D$3:$D$1315, $A29)+SUMIFS(DataRegularSeason20242025!$AB$3:$AB$1315,DataRegularSeason20242025!$B$3:$B$1315, "&lt;=" &amp; ES$1, DataRegularSeason20242025!$E$3:$E$1315, $A29)</f>
        <v>17</v>
      </c>
      <c r="ET29">
        <f>SUMIFS(DataRegularSeason20242025!$AA$3:$AA$1315,DataRegularSeason20242025!$B$3:$B$1315, "&lt;=" &amp; ET$1, DataRegularSeason20242025!$D$3:$D$1315, $A29)+SUMIFS(DataRegularSeason20242025!$AB$3:$AB$1315,DataRegularSeason20242025!$B$3:$B$1315, "&lt;=" &amp; ET$1, DataRegularSeason20242025!$E$3:$E$1315, $A29)</f>
        <v>17</v>
      </c>
      <c r="EU29">
        <f>SUMIFS(DataRegularSeason20242025!$AA$3:$AA$1315,DataRegularSeason20242025!$B$3:$B$1315, "&lt;=" &amp; EU$1, DataRegularSeason20242025!$D$3:$D$1315, $A29)+SUMIFS(DataRegularSeason20242025!$AB$3:$AB$1315,DataRegularSeason20242025!$B$3:$B$1315, "&lt;=" &amp; EU$1, DataRegularSeason20242025!$E$3:$E$1315, $A29)</f>
        <v>17</v>
      </c>
      <c r="EV29">
        <f>SUMIFS(DataRegularSeason20242025!$AA$3:$AA$1315,DataRegularSeason20242025!$B$3:$B$1315, "&lt;=" &amp; EV$1, DataRegularSeason20242025!$D$3:$D$1315, $A29)+SUMIFS(DataRegularSeason20242025!$AB$3:$AB$1315,DataRegularSeason20242025!$B$3:$B$1315, "&lt;=" &amp; EV$1, DataRegularSeason20242025!$E$3:$E$1315, $A29)</f>
        <v>17</v>
      </c>
      <c r="EW29">
        <f>SUMIFS(DataRegularSeason20242025!$AA$3:$AA$1315,DataRegularSeason20242025!$B$3:$B$1315, "&lt;=" &amp; EW$1, DataRegularSeason20242025!$D$3:$D$1315, $A29)+SUMIFS(DataRegularSeason20242025!$AB$3:$AB$1315,DataRegularSeason20242025!$B$3:$B$1315, "&lt;=" &amp; EW$1, DataRegularSeason20242025!$E$3:$E$1315, $A29)</f>
        <v>17</v>
      </c>
      <c r="EX29">
        <f>SUMIFS(DataRegularSeason20242025!$AA$3:$AA$1315,DataRegularSeason20242025!$B$3:$B$1315, "&lt;=" &amp; EX$1, DataRegularSeason20242025!$D$3:$D$1315, $A29)+SUMIFS(DataRegularSeason20242025!$AB$3:$AB$1315,DataRegularSeason20242025!$B$3:$B$1315, "&lt;=" &amp; EX$1, DataRegularSeason20242025!$E$3:$E$1315, $A29)</f>
        <v>17</v>
      </c>
      <c r="EY29">
        <f>SUMIFS(DataRegularSeason20242025!$AA$3:$AA$1315,DataRegularSeason20242025!$B$3:$B$1315, "&lt;=" &amp; EY$1, DataRegularSeason20242025!$D$3:$D$1315, $A29)+SUMIFS(DataRegularSeason20242025!$AB$3:$AB$1315,DataRegularSeason20242025!$B$3:$B$1315, "&lt;=" &amp; EY$1, DataRegularSeason20242025!$E$3:$E$1315, $A29)</f>
        <v>17</v>
      </c>
      <c r="EZ29">
        <f>SUMIFS(DataRegularSeason20242025!$AA$3:$AA$1315,DataRegularSeason20242025!$B$3:$B$1315, "&lt;=" &amp; EZ$1, DataRegularSeason20242025!$D$3:$D$1315, $A29)+SUMIFS(DataRegularSeason20242025!$AB$3:$AB$1315,DataRegularSeason20242025!$B$3:$B$1315, "&lt;=" &amp; EZ$1, DataRegularSeason20242025!$E$3:$E$1315, $A29)</f>
        <v>17</v>
      </c>
      <c r="FA29">
        <f>SUMIFS(DataRegularSeason20242025!$AA$3:$AA$1315,DataRegularSeason20242025!$B$3:$B$1315, "&lt;=" &amp; FA$1, DataRegularSeason20242025!$D$3:$D$1315, $A29)+SUMIFS(DataRegularSeason20242025!$AB$3:$AB$1315,DataRegularSeason20242025!$B$3:$B$1315, "&lt;=" &amp; FA$1, DataRegularSeason20242025!$E$3:$E$1315, $A29)</f>
        <v>17</v>
      </c>
      <c r="FB29">
        <f>SUMIFS(DataRegularSeason20242025!$AA$3:$AA$1315,DataRegularSeason20242025!$B$3:$B$1315, "&lt;=" &amp; FB$1, DataRegularSeason20242025!$D$3:$D$1315, $A29)+SUMIFS(DataRegularSeason20242025!$AB$3:$AB$1315,DataRegularSeason20242025!$B$3:$B$1315, "&lt;=" &amp; FB$1, DataRegularSeason20242025!$E$3:$E$1315, $A29)</f>
        <v>17</v>
      </c>
      <c r="FC29">
        <f>SUMIFS(DataRegularSeason20242025!$AA$3:$AA$1315,DataRegularSeason20242025!$B$3:$B$1315, "&lt;=" &amp; FC$1, DataRegularSeason20242025!$D$3:$D$1315, $A29)+SUMIFS(DataRegularSeason20242025!$AB$3:$AB$1315,DataRegularSeason20242025!$B$3:$B$1315, "&lt;=" &amp; FC$1, DataRegularSeason20242025!$E$3:$E$1315, $A29)</f>
        <v>17</v>
      </c>
      <c r="FD29">
        <f>SUMIFS(DataRegularSeason20242025!$AA$3:$AA$1315,DataRegularSeason20242025!$B$3:$B$1315, "&lt;=" &amp; FD$1, DataRegularSeason20242025!$D$3:$D$1315, $A29)+SUMIFS(DataRegularSeason20242025!$AB$3:$AB$1315,DataRegularSeason20242025!$B$3:$B$1315, "&lt;=" &amp; FD$1, DataRegularSeason20242025!$E$3:$E$1315, $A29)</f>
        <v>17</v>
      </c>
      <c r="FE29">
        <f>SUMIFS(DataRegularSeason20242025!$AA$3:$AA$1315,DataRegularSeason20242025!$B$3:$B$1315, "&lt;=" &amp; FE$1, DataRegularSeason20242025!$D$3:$D$1315, $A29)+SUMIFS(DataRegularSeason20242025!$AB$3:$AB$1315,DataRegularSeason20242025!$B$3:$B$1315, "&lt;=" &amp; FE$1, DataRegularSeason20242025!$E$3:$E$1315, $A29)</f>
        <v>17</v>
      </c>
      <c r="FF29">
        <f>SUMIFS(DataRegularSeason20242025!$AA$3:$AA$1315,DataRegularSeason20242025!$B$3:$B$1315, "&lt;=" &amp; FF$1, DataRegularSeason20242025!$D$3:$D$1315, $A29)+SUMIFS(DataRegularSeason20242025!$AB$3:$AB$1315,DataRegularSeason20242025!$B$3:$B$1315, "&lt;=" &amp; FF$1, DataRegularSeason20242025!$E$3:$E$1315, $A29)</f>
        <v>17</v>
      </c>
      <c r="FG29">
        <f>SUMIFS(DataRegularSeason20242025!$AA$3:$AA$1315,DataRegularSeason20242025!$B$3:$B$1315, "&lt;=" &amp; FG$1, DataRegularSeason20242025!$D$3:$D$1315, $A29)+SUMIFS(DataRegularSeason20242025!$AB$3:$AB$1315,DataRegularSeason20242025!$B$3:$B$1315, "&lt;=" &amp; FG$1, DataRegularSeason20242025!$E$3:$E$1315, $A29)</f>
        <v>17</v>
      </c>
      <c r="FH29">
        <f>SUMIFS(DataRegularSeason20242025!$AA$3:$AA$1315,DataRegularSeason20242025!$B$3:$B$1315, "&lt;=" &amp; FH$1, DataRegularSeason20242025!$D$3:$D$1315, $A29)+SUMIFS(DataRegularSeason20242025!$AB$3:$AB$1315,DataRegularSeason20242025!$B$3:$B$1315, "&lt;=" &amp; FH$1, DataRegularSeason20242025!$E$3:$E$1315, $A29)</f>
        <v>17</v>
      </c>
      <c r="FI29">
        <f>SUMIFS(DataRegularSeason20242025!$AA$3:$AA$1315,DataRegularSeason20242025!$B$3:$B$1315, "&lt;=" &amp; FI$1, DataRegularSeason20242025!$D$3:$D$1315, $A29)+SUMIFS(DataRegularSeason20242025!$AB$3:$AB$1315,DataRegularSeason20242025!$B$3:$B$1315, "&lt;=" &amp; FI$1, DataRegularSeason20242025!$E$3:$E$1315, $A29)</f>
        <v>17</v>
      </c>
      <c r="FJ29">
        <f>SUMIFS(DataRegularSeason20242025!$AA$3:$AA$1315,DataRegularSeason20242025!$B$3:$B$1315, "&lt;=" &amp; FJ$1, DataRegularSeason20242025!$D$3:$D$1315, $A29)+SUMIFS(DataRegularSeason20242025!$AB$3:$AB$1315,DataRegularSeason20242025!$B$3:$B$1315, "&lt;=" &amp; FJ$1, DataRegularSeason20242025!$E$3:$E$1315, $A29)</f>
        <v>17</v>
      </c>
      <c r="FK29">
        <f>SUMIFS(DataRegularSeason20242025!$AA$3:$AA$1315,DataRegularSeason20242025!$B$3:$B$1315, "&lt;=" &amp; FK$1, DataRegularSeason20242025!$D$3:$D$1315, $A29)+SUMIFS(DataRegularSeason20242025!$AB$3:$AB$1315,DataRegularSeason20242025!$B$3:$B$1315, "&lt;=" &amp; FK$1, DataRegularSeason20242025!$E$3:$E$1315, $A29)</f>
        <v>17</v>
      </c>
      <c r="FL29">
        <f>SUMIFS(DataRegularSeason20242025!$AA$3:$AA$1315,DataRegularSeason20242025!$B$3:$B$1315, "&lt;=" &amp; FL$1, DataRegularSeason20242025!$D$3:$D$1315, $A29)+SUMIFS(DataRegularSeason20242025!$AB$3:$AB$1315,DataRegularSeason20242025!$B$3:$B$1315, "&lt;=" &amp; FL$1, DataRegularSeason20242025!$E$3:$E$1315, $A29)</f>
        <v>17</v>
      </c>
      <c r="FM29">
        <f>SUMIFS(DataRegularSeason20242025!$AA$3:$AA$1315,DataRegularSeason20242025!$B$3:$B$1315, "&lt;=" &amp; FM$1, DataRegularSeason20242025!$D$3:$D$1315, $A29)+SUMIFS(DataRegularSeason20242025!$AB$3:$AB$1315,DataRegularSeason20242025!$B$3:$B$1315, "&lt;=" &amp; FM$1, DataRegularSeason20242025!$E$3:$E$1315, $A29)</f>
        <v>17</v>
      </c>
      <c r="FN29">
        <f>SUMIFS(DataRegularSeason20242025!$AA$3:$AA$1315,DataRegularSeason20242025!$B$3:$B$1315, "&lt;=" &amp; FN$1, DataRegularSeason20242025!$D$3:$D$1315, $A29)+SUMIFS(DataRegularSeason20242025!$AB$3:$AB$1315,DataRegularSeason20242025!$B$3:$B$1315, "&lt;=" &amp; FN$1, DataRegularSeason20242025!$E$3:$E$1315, $A29)</f>
        <v>17</v>
      </c>
      <c r="FO29">
        <f>SUMIFS(DataRegularSeason20242025!$AA$3:$AA$1315,DataRegularSeason20242025!$B$3:$B$1315, "&lt;=" &amp; FO$1, DataRegularSeason20242025!$D$3:$D$1315, $A29)+SUMIFS(DataRegularSeason20242025!$AB$3:$AB$1315,DataRegularSeason20242025!$B$3:$B$1315, "&lt;=" &amp; FO$1, DataRegularSeason20242025!$E$3:$E$1315, $A29)</f>
        <v>17</v>
      </c>
      <c r="FP29">
        <f>SUMIFS(DataRegularSeason20242025!$AA$3:$AA$1315,DataRegularSeason20242025!$B$3:$B$1315, "&lt;=" &amp; FP$1, DataRegularSeason20242025!$D$3:$D$1315, $A29)+SUMIFS(DataRegularSeason20242025!$AB$3:$AB$1315,DataRegularSeason20242025!$B$3:$B$1315, "&lt;=" &amp; FP$1, DataRegularSeason20242025!$E$3:$E$1315, $A29)</f>
        <v>17</v>
      </c>
      <c r="FQ29">
        <f>SUMIFS(DataRegularSeason20242025!$AA$3:$AA$1315,DataRegularSeason20242025!$B$3:$B$1315, "&lt;=" &amp; FQ$1, DataRegularSeason20242025!$D$3:$D$1315, $A29)+SUMIFS(DataRegularSeason20242025!$AB$3:$AB$1315,DataRegularSeason20242025!$B$3:$B$1315, "&lt;=" &amp; FQ$1, DataRegularSeason20242025!$E$3:$E$1315, $A29)</f>
        <v>17</v>
      </c>
      <c r="FR29">
        <f>SUMIFS(DataRegularSeason20242025!$AA$3:$AA$1315,DataRegularSeason20242025!$B$3:$B$1315, "&lt;=" &amp; FR$1, DataRegularSeason20242025!$D$3:$D$1315, $A29)+SUMIFS(DataRegularSeason20242025!$AB$3:$AB$1315,DataRegularSeason20242025!$B$3:$B$1315, "&lt;=" &amp; FR$1, DataRegularSeason20242025!$E$3:$E$1315, $A29)</f>
        <v>17</v>
      </c>
      <c r="FS29">
        <f>SUMIFS(DataRegularSeason20242025!$AA$3:$AA$1315,DataRegularSeason20242025!$B$3:$B$1315, "&lt;=" &amp; FS$1, DataRegularSeason20242025!$D$3:$D$1315, $A29)+SUMIFS(DataRegularSeason20242025!$AB$3:$AB$1315,DataRegularSeason20242025!$B$3:$B$1315, "&lt;=" &amp; FS$1, DataRegularSeason20242025!$E$3:$E$1315, $A29)</f>
        <v>17</v>
      </c>
      <c r="FT29">
        <f>SUMIFS(DataRegularSeason20242025!$AA$3:$AA$1315,DataRegularSeason20242025!$B$3:$B$1315, "&lt;=" &amp; FT$1, DataRegularSeason20242025!$D$3:$D$1315, $A29)+SUMIFS(DataRegularSeason20242025!$AB$3:$AB$1315,DataRegularSeason20242025!$B$3:$B$1315, "&lt;=" &amp; FT$1, DataRegularSeason20242025!$E$3:$E$1315, $A29)</f>
        <v>17</v>
      </c>
      <c r="FU29">
        <f>SUMIFS(DataRegularSeason20242025!$AA$3:$AA$1315,DataRegularSeason20242025!$B$3:$B$1315, "&lt;=" &amp; FU$1, DataRegularSeason20242025!$D$3:$D$1315, $A29)+SUMIFS(DataRegularSeason20242025!$AB$3:$AB$1315,DataRegularSeason20242025!$B$3:$B$1315, "&lt;=" &amp; FU$1, DataRegularSeason20242025!$E$3:$E$1315, $A29)</f>
        <v>17</v>
      </c>
      <c r="FV29">
        <f>SUMIFS(DataRegularSeason20242025!$AA$3:$AA$1315,DataRegularSeason20242025!$B$3:$B$1315, "&lt;=" &amp; FV$1, DataRegularSeason20242025!$D$3:$D$1315, $A29)+SUMIFS(DataRegularSeason20242025!$AB$3:$AB$1315,DataRegularSeason20242025!$B$3:$B$1315, "&lt;=" &amp; FV$1, DataRegularSeason20242025!$E$3:$E$1315, $A29)</f>
        <v>17</v>
      </c>
      <c r="FW29">
        <f>SUMIFS(DataRegularSeason20242025!$AA$3:$AA$1315,DataRegularSeason20242025!$B$3:$B$1315, "&lt;=" &amp; FW$1, DataRegularSeason20242025!$D$3:$D$1315, $A29)+SUMIFS(DataRegularSeason20242025!$AB$3:$AB$1315,DataRegularSeason20242025!$B$3:$B$1315, "&lt;=" &amp; FW$1, DataRegularSeason20242025!$E$3:$E$1315, $A29)</f>
        <v>17</v>
      </c>
      <c r="FX29">
        <f>SUMIFS(DataRegularSeason20242025!$AA$3:$AA$1315,DataRegularSeason20242025!$B$3:$B$1315, "&lt;=" &amp; FX$1, DataRegularSeason20242025!$D$3:$D$1315, $A29)+SUMIFS(DataRegularSeason20242025!$AB$3:$AB$1315,DataRegularSeason20242025!$B$3:$B$1315, "&lt;=" &amp; FX$1, DataRegularSeason20242025!$E$3:$E$1315, $A29)</f>
        <v>17</v>
      </c>
      <c r="FY29">
        <f>SUMIFS(DataRegularSeason20242025!$AA$3:$AA$1315,DataRegularSeason20242025!$B$3:$B$1315, "&lt;=" &amp; FY$1, DataRegularSeason20242025!$D$3:$D$1315, $A29)+SUMIFS(DataRegularSeason20242025!$AB$3:$AB$1315,DataRegularSeason20242025!$B$3:$B$1315, "&lt;=" &amp; FY$1, DataRegularSeason20242025!$E$3:$E$1315, $A29)</f>
        <v>17</v>
      </c>
      <c r="FZ29">
        <f>SUMIFS(DataRegularSeason20242025!$AA$3:$AA$1315,DataRegularSeason20242025!$B$3:$B$1315, "&lt;=" &amp; FZ$1, DataRegularSeason20242025!$D$3:$D$1315, $A29)+SUMIFS(DataRegularSeason20242025!$AB$3:$AB$1315,DataRegularSeason20242025!$B$3:$B$1315, "&lt;=" &amp; FZ$1, DataRegularSeason20242025!$E$3:$E$1315, $A29)</f>
        <v>17</v>
      </c>
      <c r="GA29">
        <f>SUMIFS(DataRegularSeason20242025!$AA$3:$AA$1315,DataRegularSeason20242025!$B$3:$B$1315, "&lt;=" &amp; GA$1, DataRegularSeason20242025!$D$3:$D$1315, $A29)+SUMIFS(DataRegularSeason20242025!$AB$3:$AB$1315,DataRegularSeason20242025!$B$3:$B$1315, "&lt;=" &amp; GA$1, DataRegularSeason20242025!$E$3:$E$1315, $A29)</f>
        <v>17</v>
      </c>
      <c r="GB29">
        <f>SUMIFS(DataRegularSeason20242025!$AA$3:$AA$1315,DataRegularSeason20242025!$B$3:$B$1315, "&lt;=" &amp; GB$1, DataRegularSeason20242025!$D$3:$D$1315, $A29)+SUMIFS(DataRegularSeason20242025!$AB$3:$AB$1315,DataRegularSeason20242025!$B$3:$B$1315, "&lt;=" &amp; GB$1, DataRegularSeason20242025!$E$3:$E$1315, $A29)</f>
        <v>17</v>
      </c>
      <c r="GC29">
        <f>SUMIFS(DataRegularSeason20242025!$AA$3:$AA$1315,DataRegularSeason20242025!$B$3:$B$1315, "&lt;=" &amp; GC$1, DataRegularSeason20242025!$D$3:$D$1315, $A29)+SUMIFS(DataRegularSeason20242025!$AB$3:$AB$1315,DataRegularSeason20242025!$B$3:$B$1315, "&lt;=" &amp; GC$1, DataRegularSeason20242025!$E$3:$E$1315, $A29)</f>
        <v>17</v>
      </c>
      <c r="GD29">
        <f>SUMIFS(DataRegularSeason20242025!$AA$3:$AA$1315,DataRegularSeason20242025!$B$3:$B$1315, "&lt;=" &amp; GD$1, DataRegularSeason20242025!$D$3:$D$1315, $A29)+SUMIFS(DataRegularSeason20242025!$AB$3:$AB$1315,DataRegularSeason20242025!$B$3:$B$1315, "&lt;=" &amp; GD$1, DataRegularSeason20242025!$E$3:$E$1315, $A29)</f>
        <v>17</v>
      </c>
      <c r="GE29">
        <f>SUMIFS(DataRegularSeason20242025!$AA$3:$AA$1315,DataRegularSeason20242025!$B$3:$B$1315, "&lt;=" &amp; GE$1, DataRegularSeason20242025!$D$3:$D$1315, $A29)+SUMIFS(DataRegularSeason20242025!$AB$3:$AB$1315,DataRegularSeason20242025!$B$3:$B$1315, "&lt;=" &amp; GE$1, DataRegularSeason20242025!$E$3:$E$1315, $A29)</f>
        <v>17</v>
      </c>
      <c r="GF29">
        <f>SUMIFS(DataRegularSeason20242025!$AA$3:$AA$1315,DataRegularSeason20242025!$B$3:$B$1315, "&lt;=" &amp; GF$1, DataRegularSeason20242025!$D$3:$D$1315, $A29)+SUMIFS(DataRegularSeason20242025!$AB$3:$AB$1315,DataRegularSeason20242025!$B$3:$B$1315, "&lt;=" &amp; GF$1, DataRegularSeason20242025!$E$3:$E$1315, $A29)</f>
        <v>17</v>
      </c>
      <c r="GG29">
        <f>SUMIFS(DataRegularSeason20242025!$AA$3:$AA$1315,DataRegularSeason20242025!$B$3:$B$1315, "&lt;=" &amp; GG$1, DataRegularSeason20242025!$D$3:$D$1315, $A29)+SUMIFS(DataRegularSeason20242025!$AB$3:$AB$1315,DataRegularSeason20242025!$B$3:$B$1315, "&lt;=" &amp; GG$1, DataRegularSeason20242025!$E$3:$E$1315, $A29)</f>
        <v>17</v>
      </c>
      <c r="GH29">
        <f>SUMIFS(DataRegularSeason20242025!$AA$3:$AA$1315,DataRegularSeason20242025!$B$3:$B$1315, "&lt;=" &amp; GH$1, DataRegularSeason20242025!$D$3:$D$1315, $A29)+SUMIFS(DataRegularSeason20242025!$AB$3:$AB$1315,DataRegularSeason20242025!$B$3:$B$1315, "&lt;=" &amp; GH$1, DataRegularSeason20242025!$E$3:$E$1315, $A29)</f>
        <v>17</v>
      </c>
      <c r="GI29">
        <f>SUMIFS(DataRegularSeason20242025!$AA$3:$AA$1315,DataRegularSeason20242025!$B$3:$B$1315, "&lt;=" &amp; GI$1, DataRegularSeason20242025!$D$3:$D$1315, $A29)+SUMIFS(DataRegularSeason20242025!$AB$3:$AB$1315,DataRegularSeason20242025!$B$3:$B$1315, "&lt;=" &amp; GI$1, DataRegularSeason20242025!$E$3:$E$1315, $A29)</f>
        <v>17</v>
      </c>
      <c r="GJ29">
        <f>SUMIFS(DataRegularSeason20242025!$AA$3:$AA$1315,DataRegularSeason20242025!$B$3:$B$1315, "&lt;=" &amp; GJ$1, DataRegularSeason20242025!$D$3:$D$1315, $A29)+SUMIFS(DataRegularSeason20242025!$AB$3:$AB$1315,DataRegularSeason20242025!$B$3:$B$1315, "&lt;=" &amp; GJ$1, DataRegularSeason20242025!$E$3:$E$1315, $A29)</f>
        <v>17</v>
      </c>
      <c r="GK29">
        <f>SUMIFS(DataRegularSeason20242025!$AA$3:$AA$1315,DataRegularSeason20242025!$B$3:$B$1315, "&lt;=" &amp; GK$1, DataRegularSeason20242025!$D$3:$D$1315, $A29)+SUMIFS(DataRegularSeason20242025!$AB$3:$AB$1315,DataRegularSeason20242025!$B$3:$B$1315, "&lt;=" &amp; GK$1, DataRegularSeason20242025!$E$3:$E$1315, $A29)</f>
        <v>17</v>
      </c>
      <c r="GL29">
        <f>SUMIFS(DataRegularSeason20242025!$AA$3:$AA$1315,DataRegularSeason20242025!$B$3:$B$1315, "&lt;=" &amp; GL$1, DataRegularSeason20242025!$D$3:$D$1315, $A29)+SUMIFS(DataRegularSeason20242025!$AB$3:$AB$1315,DataRegularSeason20242025!$B$3:$B$1315, "&lt;=" &amp; GL$1, DataRegularSeason20242025!$E$3:$E$1315, $A29)</f>
        <v>17</v>
      </c>
      <c r="GM29">
        <f>SUMIFS(DataRegularSeason20242025!$AA$3:$AA$1315,DataRegularSeason20242025!$B$3:$B$1315, "&lt;=" &amp; GM$1, DataRegularSeason20242025!$D$3:$D$1315, $A29)+SUMIFS(DataRegularSeason20242025!$AB$3:$AB$1315,DataRegularSeason20242025!$B$3:$B$1315, "&lt;=" &amp; GM$1, DataRegularSeason20242025!$E$3:$E$1315, $A29)</f>
        <v>17</v>
      </c>
      <c r="GN29">
        <f>SUMIFS(DataRegularSeason20242025!$AA$3:$AA$1315,DataRegularSeason20242025!$B$3:$B$1315, "&lt;=" &amp; GN$1, DataRegularSeason20242025!$D$3:$D$1315, $A29)+SUMIFS(DataRegularSeason20242025!$AB$3:$AB$1315,DataRegularSeason20242025!$B$3:$B$1315, "&lt;=" &amp; GN$1, DataRegularSeason20242025!$E$3:$E$1315, $A29)</f>
        <v>17</v>
      </c>
      <c r="GO29">
        <f>SUMIFS(DataRegularSeason20242025!$AA$3:$AA$1315,DataRegularSeason20242025!$B$3:$B$1315, "&lt;=" &amp; GO$1, DataRegularSeason20242025!$D$3:$D$1315, $A29)+SUMIFS(DataRegularSeason20242025!$AB$3:$AB$1315,DataRegularSeason20242025!$B$3:$B$1315, "&lt;=" &amp; GO$1, DataRegularSeason20242025!$E$3:$E$1315, $A29)</f>
        <v>17</v>
      </c>
      <c r="GP29">
        <f>SUMIFS(DataRegularSeason20242025!$AA$3:$AA$1315,DataRegularSeason20242025!$B$3:$B$1315, "&lt;=" &amp; GP$1, DataRegularSeason20242025!$D$3:$D$1315, $A29)+SUMIFS(DataRegularSeason20242025!$AB$3:$AB$1315,DataRegularSeason20242025!$B$3:$B$1315, "&lt;=" &amp; GP$1, DataRegularSeason20242025!$E$3:$E$1315, $A29)</f>
        <v>17</v>
      </c>
      <c r="GQ29">
        <f>SUMIFS(DataRegularSeason20242025!$AA$3:$AA$1315,DataRegularSeason20242025!$B$3:$B$1315, "&lt;=" &amp; GQ$1, DataRegularSeason20242025!$D$3:$D$1315, $A29)+SUMIFS(DataRegularSeason20242025!$AB$3:$AB$1315,DataRegularSeason20242025!$B$3:$B$1315, "&lt;=" &amp; GQ$1, DataRegularSeason20242025!$E$3:$E$1315, $A29)</f>
        <v>17</v>
      </c>
      <c r="GR29">
        <f>SUMIFS(DataRegularSeason20242025!$AA$3:$AA$1315,DataRegularSeason20242025!$B$3:$B$1315, "&lt;=" &amp; GR$1, DataRegularSeason20242025!$D$3:$D$1315, $A29)+SUMIFS(DataRegularSeason20242025!$AB$3:$AB$1315,DataRegularSeason20242025!$B$3:$B$1315, "&lt;=" &amp; GR$1, DataRegularSeason20242025!$E$3:$E$1315, $A29)</f>
        <v>17</v>
      </c>
      <c r="GS29">
        <f>SUMIFS(DataRegularSeason20242025!$AA$3:$AA$1315,DataRegularSeason20242025!$B$3:$B$1315, "&lt;=" &amp; GS$1, DataRegularSeason20242025!$D$3:$D$1315, $A29)+SUMIFS(DataRegularSeason20242025!$AB$3:$AB$1315,DataRegularSeason20242025!$B$3:$B$1315, "&lt;=" &amp; GS$1, DataRegularSeason20242025!$E$3:$E$1315, $A29)</f>
        <v>17</v>
      </c>
      <c r="GT29">
        <f>SUMIFS(DataRegularSeason20242025!$AA$3:$AA$1315,DataRegularSeason20242025!$B$3:$B$1315, "&lt;=" &amp; GT$1, DataRegularSeason20242025!$D$3:$D$1315, $A29)+SUMIFS(DataRegularSeason20242025!$AB$3:$AB$1315,DataRegularSeason20242025!$B$3:$B$1315, "&lt;=" &amp; GT$1, DataRegularSeason20242025!$E$3:$E$1315, $A29)</f>
        <v>17</v>
      </c>
      <c r="GU29">
        <f>SUMIFS(DataRegularSeason20242025!$AA$3:$AA$1315,DataRegularSeason20242025!$B$3:$B$1315, "&lt;=" &amp; GU$1, DataRegularSeason20242025!$D$3:$D$1315, $A29)+SUMIFS(DataRegularSeason20242025!$AB$3:$AB$1315,DataRegularSeason20242025!$B$3:$B$1315, "&lt;=" &amp; GU$1, DataRegularSeason20242025!$E$3:$E$1315, $A29)</f>
        <v>17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15</v>
      </c>
      <c r="AS30">
        <f>SUMIFS(DataRegularSeason20242025!$AA$3:$AA$1315,DataRegularSeason20242025!$B$3:$B$1315, "&lt;=" &amp; AS$1, DataRegularSeason20242025!$D$3:$D$1315, $A30)+SUMIFS(DataRegularSeason20242025!$AB$3:$AB$1315,DataRegularSeason20242025!$B$3:$B$1315, "&lt;=" &amp; AS$1, DataRegularSeason20242025!$E$3:$E$1315, $A30)</f>
        <v>15</v>
      </c>
      <c r="AT30">
        <f>SUMIFS(DataRegularSeason20242025!$AA$3:$AA$1315,DataRegularSeason20242025!$B$3:$B$1315, "&lt;=" &amp; AT$1, DataRegularSeason20242025!$D$3:$D$1315, $A30)+SUMIFS(DataRegularSeason20242025!$AB$3:$AB$1315,DataRegularSeason20242025!$B$3:$B$1315, "&lt;=" &amp; AT$1, DataRegularSeason20242025!$E$3:$E$1315, $A30)</f>
        <v>15</v>
      </c>
      <c r="AU30">
        <f>SUMIFS(DataRegularSeason20242025!$AA$3:$AA$1315,DataRegularSeason20242025!$B$3:$B$1315, "&lt;=" &amp; AU$1, DataRegularSeason20242025!$D$3:$D$1315, $A30)+SUMIFS(DataRegularSeason20242025!$AB$3:$AB$1315,DataRegularSeason20242025!$B$3:$B$1315, "&lt;=" &amp; AU$1, DataRegularSeason20242025!$E$3:$E$1315, $A30)</f>
        <v>15</v>
      </c>
      <c r="AV30">
        <f>SUMIFS(DataRegularSeason20242025!$AA$3:$AA$1315,DataRegularSeason20242025!$B$3:$B$1315, "&lt;=" &amp; AV$1, DataRegularSeason20242025!$D$3:$D$1315, $A30)+SUMIFS(DataRegularSeason20242025!$AB$3:$AB$1315,DataRegularSeason20242025!$B$3:$B$1315, "&lt;=" &amp; AV$1, DataRegularSeason20242025!$E$3:$E$1315, $A30)</f>
        <v>15</v>
      </c>
      <c r="AW30">
        <f>SUMIFS(DataRegularSeason20242025!$AA$3:$AA$1315,DataRegularSeason20242025!$B$3:$B$1315, "&lt;=" &amp; AW$1, DataRegularSeason20242025!$D$3:$D$1315, $A30)+SUMIFS(DataRegularSeason20242025!$AB$3:$AB$1315,DataRegularSeason20242025!$B$3:$B$1315, "&lt;=" &amp; AW$1, DataRegularSeason20242025!$E$3:$E$1315, $A30)</f>
        <v>15</v>
      </c>
      <c r="AX30">
        <f>SUMIFS(DataRegularSeason20242025!$AA$3:$AA$1315,DataRegularSeason20242025!$B$3:$B$1315, "&lt;=" &amp; AX$1, DataRegularSeason20242025!$D$3:$D$1315, $A30)+SUMIFS(DataRegularSeason20242025!$AB$3:$AB$1315,DataRegularSeason20242025!$B$3:$B$1315, "&lt;=" &amp; AX$1, DataRegularSeason20242025!$E$3:$E$1315, $A30)</f>
        <v>15</v>
      </c>
      <c r="AY30">
        <f>SUMIFS(DataRegularSeason20242025!$AA$3:$AA$1315,DataRegularSeason20242025!$B$3:$B$1315, "&lt;=" &amp; AY$1, DataRegularSeason20242025!$D$3:$D$1315, $A30)+SUMIFS(DataRegularSeason20242025!$AB$3:$AB$1315,DataRegularSeason20242025!$B$3:$B$1315, "&lt;=" &amp; AY$1, DataRegularSeason20242025!$E$3:$E$1315, $A30)</f>
        <v>15</v>
      </c>
      <c r="AZ30">
        <f>SUMIFS(DataRegularSeason20242025!$AA$3:$AA$1315,DataRegularSeason20242025!$B$3:$B$1315, "&lt;=" &amp; AZ$1, DataRegularSeason20242025!$D$3:$D$1315, $A30)+SUMIFS(DataRegularSeason20242025!$AB$3:$AB$1315,DataRegularSeason20242025!$B$3:$B$1315, "&lt;=" &amp; AZ$1, DataRegularSeason20242025!$E$3:$E$1315, $A30)</f>
        <v>15</v>
      </c>
      <c r="BA30">
        <f>SUMIFS(DataRegularSeason20242025!$AA$3:$AA$1315,DataRegularSeason20242025!$B$3:$B$1315, "&lt;=" &amp; BA$1, DataRegularSeason20242025!$D$3:$D$1315, $A30)+SUMIFS(DataRegularSeason20242025!$AB$3:$AB$1315,DataRegularSeason20242025!$B$3:$B$1315, "&lt;=" &amp; BA$1, DataRegularSeason20242025!$E$3:$E$1315, $A30)</f>
        <v>15</v>
      </c>
      <c r="BB30">
        <f>SUMIFS(DataRegularSeason20242025!$AA$3:$AA$1315,DataRegularSeason20242025!$B$3:$B$1315, "&lt;=" &amp; BB$1, DataRegularSeason20242025!$D$3:$D$1315, $A30)+SUMIFS(DataRegularSeason20242025!$AB$3:$AB$1315,DataRegularSeason20242025!$B$3:$B$1315, "&lt;=" &amp; BB$1, DataRegularSeason20242025!$E$3:$E$1315, $A30)</f>
        <v>15</v>
      </c>
      <c r="BC30">
        <f>SUMIFS(DataRegularSeason20242025!$AA$3:$AA$1315,DataRegularSeason20242025!$B$3:$B$1315, "&lt;=" &amp; BC$1, DataRegularSeason20242025!$D$3:$D$1315, $A30)+SUMIFS(DataRegularSeason20242025!$AB$3:$AB$1315,DataRegularSeason20242025!$B$3:$B$1315, "&lt;=" &amp; BC$1, DataRegularSeason20242025!$E$3:$E$1315, $A30)</f>
        <v>15</v>
      </c>
      <c r="BD30">
        <f>SUMIFS(DataRegularSeason20242025!$AA$3:$AA$1315,DataRegularSeason20242025!$B$3:$B$1315, "&lt;=" &amp; BD$1, DataRegularSeason20242025!$D$3:$D$1315, $A30)+SUMIFS(DataRegularSeason20242025!$AB$3:$AB$1315,DataRegularSeason20242025!$B$3:$B$1315, "&lt;=" &amp; BD$1, DataRegularSeason20242025!$E$3:$E$1315, $A30)</f>
        <v>15</v>
      </c>
      <c r="BE30">
        <f>SUMIFS(DataRegularSeason20242025!$AA$3:$AA$1315,DataRegularSeason20242025!$B$3:$B$1315, "&lt;=" &amp; BE$1, DataRegularSeason20242025!$D$3:$D$1315, $A30)+SUMIFS(DataRegularSeason20242025!$AB$3:$AB$1315,DataRegularSeason20242025!$B$3:$B$1315, "&lt;=" &amp; BE$1, DataRegularSeason20242025!$E$3:$E$1315, $A30)</f>
        <v>15</v>
      </c>
      <c r="BF30">
        <f>SUMIFS(DataRegularSeason20242025!$AA$3:$AA$1315,DataRegularSeason20242025!$B$3:$B$1315, "&lt;=" &amp; BF$1, DataRegularSeason20242025!$D$3:$D$1315, $A30)+SUMIFS(DataRegularSeason20242025!$AB$3:$AB$1315,DataRegularSeason20242025!$B$3:$B$1315, "&lt;=" &amp; BF$1, DataRegularSeason20242025!$E$3:$E$1315, $A30)</f>
        <v>15</v>
      </c>
      <c r="BG30">
        <f>SUMIFS(DataRegularSeason20242025!$AA$3:$AA$1315,DataRegularSeason20242025!$B$3:$B$1315, "&lt;=" &amp; BG$1, DataRegularSeason20242025!$D$3:$D$1315, $A30)+SUMIFS(DataRegularSeason20242025!$AB$3:$AB$1315,DataRegularSeason20242025!$B$3:$B$1315, "&lt;=" &amp; BG$1, DataRegularSeason20242025!$E$3:$E$1315, $A30)</f>
        <v>15</v>
      </c>
      <c r="BH30">
        <f>SUMIFS(DataRegularSeason20242025!$AA$3:$AA$1315,DataRegularSeason20242025!$B$3:$B$1315, "&lt;=" &amp; BH$1, DataRegularSeason20242025!$D$3:$D$1315, $A30)+SUMIFS(DataRegularSeason20242025!$AB$3:$AB$1315,DataRegularSeason20242025!$B$3:$B$1315, "&lt;=" &amp; BH$1, DataRegularSeason20242025!$E$3:$E$1315, $A30)</f>
        <v>15</v>
      </c>
      <c r="BI30">
        <f>SUMIFS(DataRegularSeason20242025!$AA$3:$AA$1315,DataRegularSeason20242025!$B$3:$B$1315, "&lt;=" &amp; BI$1, DataRegularSeason20242025!$D$3:$D$1315, $A30)+SUMIFS(DataRegularSeason20242025!$AB$3:$AB$1315,DataRegularSeason20242025!$B$3:$B$1315, "&lt;=" &amp; BI$1, DataRegularSeason20242025!$E$3:$E$1315, $A30)</f>
        <v>15</v>
      </c>
      <c r="BJ30">
        <f>SUMIFS(DataRegularSeason20242025!$AA$3:$AA$1315,DataRegularSeason20242025!$B$3:$B$1315, "&lt;=" &amp; BJ$1, DataRegularSeason20242025!$D$3:$D$1315, $A30)+SUMIFS(DataRegularSeason20242025!$AB$3:$AB$1315,DataRegularSeason20242025!$B$3:$B$1315, "&lt;=" &amp; BJ$1, DataRegularSeason20242025!$E$3:$E$1315, $A30)</f>
        <v>15</v>
      </c>
      <c r="BK30">
        <f>SUMIFS(DataRegularSeason20242025!$AA$3:$AA$1315,DataRegularSeason20242025!$B$3:$B$1315, "&lt;=" &amp; BK$1, DataRegularSeason20242025!$D$3:$D$1315, $A30)+SUMIFS(DataRegularSeason20242025!$AB$3:$AB$1315,DataRegularSeason20242025!$B$3:$B$1315, "&lt;=" &amp; BK$1, DataRegularSeason20242025!$E$3:$E$1315, $A30)</f>
        <v>15</v>
      </c>
      <c r="BL30">
        <f>SUMIFS(DataRegularSeason20242025!$AA$3:$AA$1315,DataRegularSeason20242025!$B$3:$B$1315, "&lt;=" &amp; BL$1, DataRegularSeason20242025!$D$3:$D$1315, $A30)+SUMIFS(DataRegularSeason20242025!$AB$3:$AB$1315,DataRegularSeason20242025!$B$3:$B$1315, "&lt;=" &amp; BL$1, DataRegularSeason20242025!$E$3:$E$1315, $A30)</f>
        <v>15</v>
      </c>
      <c r="BM30">
        <f>SUMIFS(DataRegularSeason20242025!$AA$3:$AA$1315,DataRegularSeason20242025!$B$3:$B$1315, "&lt;=" &amp; BM$1, DataRegularSeason20242025!$D$3:$D$1315, $A30)+SUMIFS(DataRegularSeason20242025!$AB$3:$AB$1315,DataRegularSeason20242025!$B$3:$B$1315, "&lt;=" &amp; BM$1, DataRegularSeason20242025!$E$3:$E$1315, $A30)</f>
        <v>15</v>
      </c>
      <c r="BN30">
        <f>SUMIFS(DataRegularSeason20242025!$AA$3:$AA$1315,DataRegularSeason20242025!$B$3:$B$1315, "&lt;=" &amp; BN$1, DataRegularSeason20242025!$D$3:$D$1315, $A30)+SUMIFS(DataRegularSeason20242025!$AB$3:$AB$1315,DataRegularSeason20242025!$B$3:$B$1315, "&lt;=" &amp; BN$1, DataRegularSeason20242025!$E$3:$E$1315, $A30)</f>
        <v>15</v>
      </c>
      <c r="BO30">
        <f>SUMIFS(DataRegularSeason20242025!$AA$3:$AA$1315,DataRegularSeason20242025!$B$3:$B$1315, "&lt;=" &amp; BO$1, DataRegularSeason20242025!$D$3:$D$1315, $A30)+SUMIFS(DataRegularSeason20242025!$AB$3:$AB$1315,DataRegularSeason20242025!$B$3:$B$1315, "&lt;=" &amp; BO$1, DataRegularSeason20242025!$E$3:$E$1315, $A30)</f>
        <v>15</v>
      </c>
      <c r="BP30">
        <f>SUMIFS(DataRegularSeason20242025!$AA$3:$AA$1315,DataRegularSeason20242025!$B$3:$B$1315, "&lt;=" &amp; BP$1, DataRegularSeason20242025!$D$3:$D$1315, $A30)+SUMIFS(DataRegularSeason20242025!$AB$3:$AB$1315,DataRegularSeason20242025!$B$3:$B$1315, "&lt;=" &amp; BP$1, DataRegularSeason20242025!$E$3:$E$1315, $A30)</f>
        <v>15</v>
      </c>
      <c r="BQ30">
        <f>SUMIFS(DataRegularSeason20242025!$AA$3:$AA$1315,DataRegularSeason20242025!$B$3:$B$1315, "&lt;=" &amp; BQ$1, DataRegularSeason20242025!$D$3:$D$1315, $A30)+SUMIFS(DataRegularSeason20242025!$AB$3:$AB$1315,DataRegularSeason20242025!$B$3:$B$1315, "&lt;=" &amp; BQ$1, DataRegularSeason20242025!$E$3:$E$1315, $A30)</f>
        <v>15</v>
      </c>
      <c r="BR30">
        <f>SUMIFS(DataRegularSeason20242025!$AA$3:$AA$1315,DataRegularSeason20242025!$B$3:$B$1315, "&lt;=" &amp; BR$1, DataRegularSeason20242025!$D$3:$D$1315, $A30)+SUMIFS(DataRegularSeason20242025!$AB$3:$AB$1315,DataRegularSeason20242025!$B$3:$B$1315, "&lt;=" &amp; BR$1, DataRegularSeason20242025!$E$3:$E$1315, $A30)</f>
        <v>15</v>
      </c>
      <c r="BS30">
        <f>SUMIFS(DataRegularSeason20242025!$AA$3:$AA$1315,DataRegularSeason20242025!$B$3:$B$1315, "&lt;=" &amp; BS$1, DataRegularSeason20242025!$D$3:$D$1315, $A30)+SUMIFS(DataRegularSeason20242025!$AB$3:$AB$1315,DataRegularSeason20242025!$B$3:$B$1315, "&lt;=" &amp; BS$1, DataRegularSeason20242025!$E$3:$E$1315, $A30)</f>
        <v>15</v>
      </c>
      <c r="BT30">
        <f>SUMIFS(DataRegularSeason20242025!$AA$3:$AA$1315,DataRegularSeason20242025!$B$3:$B$1315, "&lt;=" &amp; BT$1, DataRegularSeason20242025!$D$3:$D$1315, $A30)+SUMIFS(DataRegularSeason20242025!$AB$3:$AB$1315,DataRegularSeason20242025!$B$3:$B$1315, "&lt;=" &amp; BT$1, DataRegularSeason20242025!$E$3:$E$1315, $A30)</f>
        <v>15</v>
      </c>
      <c r="BU30">
        <f>SUMIFS(DataRegularSeason20242025!$AA$3:$AA$1315,DataRegularSeason20242025!$B$3:$B$1315, "&lt;=" &amp; BU$1, DataRegularSeason20242025!$D$3:$D$1315, $A30)+SUMIFS(DataRegularSeason20242025!$AB$3:$AB$1315,DataRegularSeason20242025!$B$3:$B$1315, "&lt;=" &amp; BU$1, DataRegularSeason20242025!$E$3:$E$1315, $A30)</f>
        <v>15</v>
      </c>
      <c r="BV30">
        <f>SUMIFS(DataRegularSeason20242025!$AA$3:$AA$1315,DataRegularSeason20242025!$B$3:$B$1315, "&lt;=" &amp; BV$1, DataRegularSeason20242025!$D$3:$D$1315, $A30)+SUMIFS(DataRegularSeason20242025!$AB$3:$AB$1315,DataRegularSeason20242025!$B$3:$B$1315, "&lt;=" &amp; BV$1, DataRegularSeason20242025!$E$3:$E$1315, $A30)</f>
        <v>15</v>
      </c>
      <c r="BW30">
        <f>SUMIFS(DataRegularSeason20242025!$AA$3:$AA$1315,DataRegularSeason20242025!$B$3:$B$1315, "&lt;=" &amp; BW$1, DataRegularSeason20242025!$D$3:$D$1315, $A30)+SUMIFS(DataRegularSeason20242025!$AB$3:$AB$1315,DataRegularSeason20242025!$B$3:$B$1315, "&lt;=" &amp; BW$1, DataRegularSeason20242025!$E$3:$E$1315, $A30)</f>
        <v>15</v>
      </c>
      <c r="BX30">
        <f>SUMIFS(DataRegularSeason20242025!$AA$3:$AA$1315,DataRegularSeason20242025!$B$3:$B$1315, "&lt;=" &amp; BX$1, DataRegularSeason20242025!$D$3:$D$1315, $A30)+SUMIFS(DataRegularSeason20242025!$AB$3:$AB$1315,DataRegularSeason20242025!$B$3:$B$1315, "&lt;=" &amp; BX$1, DataRegularSeason20242025!$E$3:$E$1315, $A30)</f>
        <v>15</v>
      </c>
      <c r="BY30">
        <f>SUMIFS(DataRegularSeason20242025!$AA$3:$AA$1315,DataRegularSeason20242025!$B$3:$B$1315, "&lt;=" &amp; BY$1, DataRegularSeason20242025!$D$3:$D$1315, $A30)+SUMIFS(DataRegularSeason20242025!$AB$3:$AB$1315,DataRegularSeason20242025!$B$3:$B$1315, "&lt;=" &amp; BY$1, DataRegularSeason20242025!$E$3:$E$1315, $A30)</f>
        <v>15</v>
      </c>
      <c r="BZ30">
        <f>SUMIFS(DataRegularSeason20242025!$AA$3:$AA$1315,DataRegularSeason20242025!$B$3:$B$1315, "&lt;=" &amp; BZ$1, DataRegularSeason20242025!$D$3:$D$1315, $A30)+SUMIFS(DataRegularSeason20242025!$AB$3:$AB$1315,DataRegularSeason20242025!$B$3:$B$1315, "&lt;=" &amp; BZ$1, DataRegularSeason20242025!$E$3:$E$1315, $A30)</f>
        <v>15</v>
      </c>
      <c r="CA30">
        <f>SUMIFS(DataRegularSeason20242025!$AA$3:$AA$1315,DataRegularSeason20242025!$B$3:$B$1315, "&lt;=" &amp; CA$1, DataRegularSeason20242025!$D$3:$D$1315, $A30)+SUMIFS(DataRegularSeason20242025!$AB$3:$AB$1315,DataRegularSeason20242025!$B$3:$B$1315, "&lt;=" &amp; CA$1, DataRegularSeason20242025!$E$3:$E$1315, $A30)</f>
        <v>15</v>
      </c>
      <c r="CB30">
        <f>SUMIFS(DataRegularSeason20242025!$AA$3:$AA$1315,DataRegularSeason20242025!$B$3:$B$1315, "&lt;=" &amp; CB$1, DataRegularSeason20242025!$D$3:$D$1315, $A30)+SUMIFS(DataRegularSeason20242025!$AB$3:$AB$1315,DataRegularSeason20242025!$B$3:$B$1315, "&lt;=" &amp; CB$1, DataRegularSeason20242025!$E$3:$E$1315, $A30)</f>
        <v>15</v>
      </c>
      <c r="CC30">
        <f>SUMIFS(DataRegularSeason20242025!$AA$3:$AA$1315,DataRegularSeason20242025!$B$3:$B$1315, "&lt;=" &amp; CC$1, DataRegularSeason20242025!$D$3:$D$1315, $A30)+SUMIFS(DataRegularSeason20242025!$AB$3:$AB$1315,DataRegularSeason20242025!$B$3:$B$1315, "&lt;=" &amp; CC$1, DataRegularSeason20242025!$E$3:$E$1315, $A30)</f>
        <v>15</v>
      </c>
      <c r="CD30">
        <f>SUMIFS(DataRegularSeason20242025!$AA$3:$AA$1315,DataRegularSeason20242025!$B$3:$B$1315, "&lt;=" &amp; CD$1, DataRegularSeason20242025!$D$3:$D$1315, $A30)+SUMIFS(DataRegularSeason20242025!$AB$3:$AB$1315,DataRegularSeason20242025!$B$3:$B$1315, "&lt;=" &amp; CD$1, DataRegularSeason20242025!$E$3:$E$1315, $A30)</f>
        <v>15</v>
      </c>
      <c r="CE30">
        <f>SUMIFS(DataRegularSeason20242025!$AA$3:$AA$1315,DataRegularSeason20242025!$B$3:$B$1315, "&lt;=" &amp; CE$1, DataRegularSeason20242025!$D$3:$D$1315, $A30)+SUMIFS(DataRegularSeason20242025!$AB$3:$AB$1315,DataRegularSeason20242025!$B$3:$B$1315, "&lt;=" &amp; CE$1, DataRegularSeason20242025!$E$3:$E$1315, $A30)</f>
        <v>15</v>
      </c>
      <c r="CF30">
        <f>SUMIFS(DataRegularSeason20242025!$AA$3:$AA$1315,DataRegularSeason20242025!$B$3:$B$1315, "&lt;=" &amp; CF$1, DataRegularSeason20242025!$D$3:$D$1315, $A30)+SUMIFS(DataRegularSeason20242025!$AB$3:$AB$1315,DataRegularSeason20242025!$B$3:$B$1315, "&lt;=" &amp; CF$1, DataRegularSeason20242025!$E$3:$E$1315, $A30)</f>
        <v>15</v>
      </c>
      <c r="CG30">
        <f>SUMIFS(DataRegularSeason20242025!$AA$3:$AA$1315,DataRegularSeason20242025!$B$3:$B$1315, "&lt;=" &amp; CG$1, DataRegularSeason20242025!$D$3:$D$1315, $A30)+SUMIFS(DataRegularSeason20242025!$AB$3:$AB$1315,DataRegularSeason20242025!$B$3:$B$1315, "&lt;=" &amp; CG$1, DataRegularSeason20242025!$E$3:$E$1315, $A30)</f>
        <v>15</v>
      </c>
      <c r="CH30">
        <f>SUMIFS(DataRegularSeason20242025!$AA$3:$AA$1315,DataRegularSeason20242025!$B$3:$B$1315, "&lt;=" &amp; CH$1, DataRegularSeason20242025!$D$3:$D$1315, $A30)+SUMIFS(DataRegularSeason20242025!$AB$3:$AB$1315,DataRegularSeason20242025!$B$3:$B$1315, "&lt;=" &amp; CH$1, DataRegularSeason20242025!$E$3:$E$1315, $A30)</f>
        <v>15</v>
      </c>
      <c r="CI30">
        <f>SUMIFS(DataRegularSeason20242025!$AA$3:$AA$1315,DataRegularSeason20242025!$B$3:$B$1315, "&lt;=" &amp; CI$1, DataRegularSeason20242025!$D$3:$D$1315, $A30)+SUMIFS(DataRegularSeason20242025!$AB$3:$AB$1315,DataRegularSeason20242025!$B$3:$B$1315, "&lt;=" &amp; CI$1, DataRegularSeason20242025!$E$3:$E$1315, $A30)</f>
        <v>15</v>
      </c>
      <c r="CJ30">
        <f>SUMIFS(DataRegularSeason20242025!$AA$3:$AA$1315,DataRegularSeason20242025!$B$3:$B$1315, "&lt;=" &amp; CJ$1, DataRegularSeason20242025!$D$3:$D$1315, $A30)+SUMIFS(DataRegularSeason20242025!$AB$3:$AB$1315,DataRegularSeason20242025!$B$3:$B$1315, "&lt;=" &amp; CJ$1, DataRegularSeason20242025!$E$3:$E$1315, $A30)</f>
        <v>15</v>
      </c>
      <c r="CK30">
        <f>SUMIFS(DataRegularSeason20242025!$AA$3:$AA$1315,DataRegularSeason20242025!$B$3:$B$1315, "&lt;=" &amp; CK$1, DataRegularSeason20242025!$D$3:$D$1315, $A30)+SUMIFS(DataRegularSeason20242025!$AB$3:$AB$1315,DataRegularSeason20242025!$B$3:$B$1315, "&lt;=" &amp; CK$1, DataRegularSeason20242025!$E$3:$E$1315, $A30)</f>
        <v>15</v>
      </c>
      <c r="CL30">
        <f>SUMIFS(DataRegularSeason20242025!$AA$3:$AA$1315,DataRegularSeason20242025!$B$3:$B$1315, "&lt;=" &amp; CL$1, DataRegularSeason20242025!$D$3:$D$1315, $A30)+SUMIFS(DataRegularSeason20242025!$AB$3:$AB$1315,DataRegularSeason20242025!$B$3:$B$1315, "&lt;=" &amp; CL$1, DataRegularSeason20242025!$E$3:$E$1315, $A30)</f>
        <v>15</v>
      </c>
      <c r="CM30">
        <f>SUMIFS(DataRegularSeason20242025!$AA$3:$AA$1315,DataRegularSeason20242025!$B$3:$B$1315, "&lt;=" &amp; CM$1, DataRegularSeason20242025!$D$3:$D$1315, $A30)+SUMIFS(DataRegularSeason20242025!$AB$3:$AB$1315,DataRegularSeason20242025!$B$3:$B$1315, "&lt;=" &amp; CM$1, DataRegularSeason20242025!$E$3:$E$1315, $A30)</f>
        <v>15</v>
      </c>
      <c r="CN30">
        <f>SUMIFS(DataRegularSeason20242025!$AA$3:$AA$1315,DataRegularSeason20242025!$B$3:$B$1315, "&lt;=" &amp; CN$1, DataRegularSeason20242025!$D$3:$D$1315, $A30)+SUMIFS(DataRegularSeason20242025!$AB$3:$AB$1315,DataRegularSeason20242025!$B$3:$B$1315, "&lt;=" &amp; CN$1, DataRegularSeason20242025!$E$3:$E$1315, $A30)</f>
        <v>15</v>
      </c>
      <c r="CO30">
        <f>SUMIFS(DataRegularSeason20242025!$AA$3:$AA$1315,DataRegularSeason20242025!$B$3:$B$1315, "&lt;=" &amp; CO$1, DataRegularSeason20242025!$D$3:$D$1315, $A30)+SUMIFS(DataRegularSeason20242025!$AB$3:$AB$1315,DataRegularSeason20242025!$B$3:$B$1315, "&lt;=" &amp; CO$1, DataRegularSeason20242025!$E$3:$E$1315, $A30)</f>
        <v>15</v>
      </c>
      <c r="CP30">
        <f>SUMIFS(DataRegularSeason20242025!$AA$3:$AA$1315,DataRegularSeason20242025!$B$3:$B$1315, "&lt;=" &amp; CP$1, DataRegularSeason20242025!$D$3:$D$1315, $A30)+SUMIFS(DataRegularSeason20242025!$AB$3:$AB$1315,DataRegularSeason20242025!$B$3:$B$1315, "&lt;=" &amp; CP$1, DataRegularSeason20242025!$E$3:$E$1315, $A30)</f>
        <v>15</v>
      </c>
      <c r="CQ30">
        <f>SUMIFS(DataRegularSeason20242025!$AA$3:$AA$1315,DataRegularSeason20242025!$B$3:$B$1315, "&lt;=" &amp; CQ$1, DataRegularSeason20242025!$D$3:$D$1315, $A30)+SUMIFS(DataRegularSeason20242025!$AB$3:$AB$1315,DataRegularSeason20242025!$B$3:$B$1315, "&lt;=" &amp; CQ$1, DataRegularSeason20242025!$E$3:$E$1315, $A30)</f>
        <v>15</v>
      </c>
      <c r="CR30">
        <f>SUMIFS(DataRegularSeason20242025!$AA$3:$AA$1315,DataRegularSeason20242025!$B$3:$B$1315, "&lt;=" &amp; CR$1, DataRegularSeason20242025!$D$3:$D$1315, $A30)+SUMIFS(DataRegularSeason20242025!$AB$3:$AB$1315,DataRegularSeason20242025!$B$3:$B$1315, "&lt;=" &amp; CR$1, DataRegularSeason20242025!$E$3:$E$1315, $A30)</f>
        <v>15</v>
      </c>
      <c r="CS30">
        <f>SUMIFS(DataRegularSeason20242025!$AA$3:$AA$1315,DataRegularSeason20242025!$B$3:$B$1315, "&lt;=" &amp; CS$1, DataRegularSeason20242025!$D$3:$D$1315, $A30)+SUMIFS(DataRegularSeason20242025!$AB$3:$AB$1315,DataRegularSeason20242025!$B$3:$B$1315, "&lt;=" &amp; CS$1, DataRegularSeason20242025!$E$3:$E$1315, $A30)</f>
        <v>15</v>
      </c>
      <c r="CT30">
        <f>SUMIFS(DataRegularSeason20242025!$AA$3:$AA$1315,DataRegularSeason20242025!$B$3:$B$1315, "&lt;=" &amp; CT$1, DataRegularSeason20242025!$D$3:$D$1315, $A30)+SUMIFS(DataRegularSeason20242025!$AB$3:$AB$1315,DataRegularSeason20242025!$B$3:$B$1315, "&lt;=" &amp; CT$1, DataRegularSeason20242025!$E$3:$E$1315, $A30)</f>
        <v>15</v>
      </c>
      <c r="CU30">
        <f>SUMIFS(DataRegularSeason20242025!$AA$3:$AA$1315,DataRegularSeason20242025!$B$3:$B$1315, "&lt;=" &amp; CU$1, DataRegularSeason20242025!$D$3:$D$1315, $A30)+SUMIFS(DataRegularSeason20242025!$AB$3:$AB$1315,DataRegularSeason20242025!$B$3:$B$1315, "&lt;=" &amp; CU$1, DataRegularSeason20242025!$E$3:$E$1315, $A30)</f>
        <v>15</v>
      </c>
      <c r="CV30">
        <f>SUMIFS(DataRegularSeason20242025!$AA$3:$AA$1315,DataRegularSeason20242025!$B$3:$B$1315, "&lt;=" &amp; CV$1, DataRegularSeason20242025!$D$3:$D$1315, $A30)+SUMIFS(DataRegularSeason20242025!$AB$3:$AB$1315,DataRegularSeason20242025!$B$3:$B$1315, "&lt;=" &amp; CV$1, DataRegularSeason20242025!$E$3:$E$1315, $A30)</f>
        <v>15</v>
      </c>
      <c r="CW30">
        <f>SUMIFS(DataRegularSeason20242025!$AA$3:$AA$1315,DataRegularSeason20242025!$B$3:$B$1315, "&lt;=" &amp; CW$1, DataRegularSeason20242025!$D$3:$D$1315, $A30)+SUMIFS(DataRegularSeason20242025!$AB$3:$AB$1315,DataRegularSeason20242025!$B$3:$B$1315, "&lt;=" &amp; CW$1, DataRegularSeason20242025!$E$3:$E$1315, $A30)</f>
        <v>15</v>
      </c>
      <c r="CX30">
        <f>SUMIFS(DataRegularSeason20242025!$AA$3:$AA$1315,DataRegularSeason20242025!$B$3:$B$1315, "&lt;=" &amp; CX$1, DataRegularSeason20242025!$D$3:$D$1315, $A30)+SUMIFS(DataRegularSeason20242025!$AB$3:$AB$1315,DataRegularSeason20242025!$B$3:$B$1315, "&lt;=" &amp; CX$1, DataRegularSeason20242025!$E$3:$E$1315, $A30)</f>
        <v>15</v>
      </c>
      <c r="CY30">
        <f>SUMIFS(DataRegularSeason20242025!$AA$3:$AA$1315,DataRegularSeason20242025!$B$3:$B$1315, "&lt;=" &amp; CY$1, DataRegularSeason20242025!$D$3:$D$1315, $A30)+SUMIFS(DataRegularSeason20242025!$AB$3:$AB$1315,DataRegularSeason20242025!$B$3:$B$1315, "&lt;=" &amp; CY$1, DataRegularSeason20242025!$E$3:$E$1315, $A30)</f>
        <v>15</v>
      </c>
      <c r="CZ30">
        <f>SUMIFS(DataRegularSeason20242025!$AA$3:$AA$1315,DataRegularSeason20242025!$B$3:$B$1315, "&lt;=" &amp; CZ$1, DataRegularSeason20242025!$D$3:$D$1315, $A30)+SUMIFS(DataRegularSeason20242025!$AB$3:$AB$1315,DataRegularSeason20242025!$B$3:$B$1315, "&lt;=" &amp; CZ$1, DataRegularSeason20242025!$E$3:$E$1315, $A30)</f>
        <v>15</v>
      </c>
      <c r="DA30">
        <f>SUMIFS(DataRegularSeason20242025!$AA$3:$AA$1315,DataRegularSeason20242025!$B$3:$B$1315, "&lt;=" &amp; DA$1, DataRegularSeason20242025!$D$3:$D$1315, $A30)+SUMIFS(DataRegularSeason20242025!$AB$3:$AB$1315,DataRegularSeason20242025!$B$3:$B$1315, "&lt;=" &amp; DA$1, DataRegularSeason20242025!$E$3:$E$1315, $A30)</f>
        <v>15</v>
      </c>
      <c r="DB30">
        <f>SUMIFS(DataRegularSeason20242025!$AA$3:$AA$1315,DataRegularSeason20242025!$B$3:$B$1315, "&lt;=" &amp; DB$1, DataRegularSeason20242025!$D$3:$D$1315, $A30)+SUMIFS(DataRegularSeason20242025!$AB$3:$AB$1315,DataRegularSeason20242025!$B$3:$B$1315, "&lt;=" &amp; DB$1, DataRegularSeason20242025!$E$3:$E$1315, $A30)</f>
        <v>15</v>
      </c>
      <c r="DC30">
        <f>SUMIFS(DataRegularSeason20242025!$AA$3:$AA$1315,DataRegularSeason20242025!$B$3:$B$1315, "&lt;=" &amp; DC$1, DataRegularSeason20242025!$D$3:$D$1315, $A30)+SUMIFS(DataRegularSeason20242025!$AB$3:$AB$1315,DataRegularSeason20242025!$B$3:$B$1315, "&lt;=" &amp; DC$1, DataRegularSeason20242025!$E$3:$E$1315, $A30)</f>
        <v>15</v>
      </c>
      <c r="DD30">
        <f>SUMIFS(DataRegularSeason20242025!$AA$3:$AA$1315,DataRegularSeason20242025!$B$3:$B$1315, "&lt;=" &amp; DD$1, DataRegularSeason20242025!$D$3:$D$1315, $A30)+SUMIFS(DataRegularSeason20242025!$AB$3:$AB$1315,DataRegularSeason20242025!$B$3:$B$1315, "&lt;=" &amp; DD$1, DataRegularSeason20242025!$E$3:$E$1315, $A30)</f>
        <v>15</v>
      </c>
      <c r="DE30">
        <f>SUMIFS(DataRegularSeason20242025!$AA$3:$AA$1315,DataRegularSeason20242025!$B$3:$B$1315, "&lt;=" &amp; DE$1, DataRegularSeason20242025!$D$3:$D$1315, $A30)+SUMIFS(DataRegularSeason20242025!$AB$3:$AB$1315,DataRegularSeason20242025!$B$3:$B$1315, "&lt;=" &amp; DE$1, DataRegularSeason20242025!$E$3:$E$1315, $A30)</f>
        <v>15</v>
      </c>
      <c r="DF30">
        <f>SUMIFS(DataRegularSeason20242025!$AA$3:$AA$1315,DataRegularSeason20242025!$B$3:$B$1315, "&lt;=" &amp; DF$1, DataRegularSeason20242025!$D$3:$D$1315, $A30)+SUMIFS(DataRegularSeason20242025!$AB$3:$AB$1315,DataRegularSeason20242025!$B$3:$B$1315, "&lt;=" &amp; DF$1, DataRegularSeason20242025!$E$3:$E$1315, $A30)</f>
        <v>15</v>
      </c>
      <c r="DG30">
        <f>SUMIFS(DataRegularSeason20242025!$AA$3:$AA$1315,DataRegularSeason20242025!$B$3:$B$1315, "&lt;=" &amp; DG$1, DataRegularSeason20242025!$D$3:$D$1315, $A30)+SUMIFS(DataRegularSeason20242025!$AB$3:$AB$1315,DataRegularSeason20242025!$B$3:$B$1315, "&lt;=" &amp; DG$1, DataRegularSeason20242025!$E$3:$E$1315, $A30)</f>
        <v>15</v>
      </c>
      <c r="DH30">
        <f>SUMIFS(DataRegularSeason20242025!$AA$3:$AA$1315,DataRegularSeason20242025!$B$3:$B$1315, "&lt;=" &amp; DH$1, DataRegularSeason20242025!$D$3:$D$1315, $A30)+SUMIFS(DataRegularSeason20242025!$AB$3:$AB$1315,DataRegularSeason20242025!$B$3:$B$1315, "&lt;=" &amp; DH$1, DataRegularSeason20242025!$E$3:$E$1315, $A30)</f>
        <v>15</v>
      </c>
      <c r="DI30">
        <f>SUMIFS(DataRegularSeason20242025!$AA$3:$AA$1315,DataRegularSeason20242025!$B$3:$B$1315, "&lt;=" &amp; DI$1, DataRegularSeason20242025!$D$3:$D$1315, $A30)+SUMIFS(DataRegularSeason20242025!$AB$3:$AB$1315,DataRegularSeason20242025!$B$3:$B$1315, "&lt;=" &amp; DI$1, DataRegularSeason20242025!$E$3:$E$1315, $A30)</f>
        <v>15</v>
      </c>
      <c r="DJ30">
        <f>SUMIFS(DataRegularSeason20242025!$AA$3:$AA$1315,DataRegularSeason20242025!$B$3:$B$1315, "&lt;=" &amp; DJ$1, DataRegularSeason20242025!$D$3:$D$1315, $A30)+SUMIFS(DataRegularSeason20242025!$AB$3:$AB$1315,DataRegularSeason20242025!$B$3:$B$1315, "&lt;=" &amp; DJ$1, DataRegularSeason20242025!$E$3:$E$1315, $A30)</f>
        <v>15</v>
      </c>
      <c r="DK30">
        <f>SUMIFS(DataRegularSeason20242025!$AA$3:$AA$1315,DataRegularSeason20242025!$B$3:$B$1315, "&lt;=" &amp; DK$1, DataRegularSeason20242025!$D$3:$D$1315, $A30)+SUMIFS(DataRegularSeason20242025!$AB$3:$AB$1315,DataRegularSeason20242025!$B$3:$B$1315, "&lt;=" &amp; DK$1, DataRegularSeason20242025!$E$3:$E$1315, $A30)</f>
        <v>15</v>
      </c>
      <c r="DL30">
        <f>SUMIFS(DataRegularSeason20242025!$AA$3:$AA$1315,DataRegularSeason20242025!$B$3:$B$1315, "&lt;=" &amp; DL$1, DataRegularSeason20242025!$D$3:$D$1315, $A30)+SUMIFS(DataRegularSeason20242025!$AB$3:$AB$1315,DataRegularSeason20242025!$B$3:$B$1315, "&lt;=" &amp; DL$1, DataRegularSeason20242025!$E$3:$E$1315, $A30)</f>
        <v>15</v>
      </c>
      <c r="DM30">
        <f>SUMIFS(DataRegularSeason20242025!$AA$3:$AA$1315,DataRegularSeason20242025!$B$3:$B$1315, "&lt;=" &amp; DM$1, DataRegularSeason20242025!$D$3:$D$1315, $A30)+SUMIFS(DataRegularSeason20242025!$AB$3:$AB$1315,DataRegularSeason20242025!$B$3:$B$1315, "&lt;=" &amp; DM$1, DataRegularSeason20242025!$E$3:$E$1315, $A30)</f>
        <v>15</v>
      </c>
      <c r="DN30">
        <f>SUMIFS(DataRegularSeason20242025!$AA$3:$AA$1315,DataRegularSeason20242025!$B$3:$B$1315, "&lt;=" &amp; DN$1, DataRegularSeason20242025!$D$3:$D$1315, $A30)+SUMIFS(DataRegularSeason20242025!$AB$3:$AB$1315,DataRegularSeason20242025!$B$3:$B$1315, "&lt;=" &amp; DN$1, DataRegularSeason20242025!$E$3:$E$1315, $A30)</f>
        <v>15</v>
      </c>
      <c r="DO30">
        <f>SUMIFS(DataRegularSeason20242025!$AA$3:$AA$1315,DataRegularSeason20242025!$B$3:$B$1315, "&lt;=" &amp; DO$1, DataRegularSeason20242025!$D$3:$D$1315, $A30)+SUMIFS(DataRegularSeason20242025!$AB$3:$AB$1315,DataRegularSeason20242025!$B$3:$B$1315, "&lt;=" &amp; DO$1, DataRegularSeason20242025!$E$3:$E$1315, $A30)</f>
        <v>15</v>
      </c>
      <c r="DP30">
        <f>SUMIFS(DataRegularSeason20242025!$AA$3:$AA$1315,DataRegularSeason20242025!$B$3:$B$1315, "&lt;=" &amp; DP$1, DataRegularSeason20242025!$D$3:$D$1315, $A30)+SUMIFS(DataRegularSeason20242025!$AB$3:$AB$1315,DataRegularSeason20242025!$B$3:$B$1315, "&lt;=" &amp; DP$1, DataRegularSeason20242025!$E$3:$E$1315, $A30)</f>
        <v>15</v>
      </c>
      <c r="DQ30">
        <f>SUMIFS(DataRegularSeason20242025!$AA$3:$AA$1315,DataRegularSeason20242025!$B$3:$B$1315, "&lt;=" &amp; DQ$1, DataRegularSeason20242025!$D$3:$D$1315, $A30)+SUMIFS(DataRegularSeason20242025!$AB$3:$AB$1315,DataRegularSeason20242025!$B$3:$B$1315, "&lt;=" &amp; DQ$1, DataRegularSeason20242025!$E$3:$E$1315, $A30)</f>
        <v>15</v>
      </c>
      <c r="DR30">
        <f>SUMIFS(DataRegularSeason20242025!$AA$3:$AA$1315,DataRegularSeason20242025!$B$3:$B$1315, "&lt;=" &amp; DR$1, DataRegularSeason20242025!$D$3:$D$1315, $A30)+SUMIFS(DataRegularSeason20242025!$AB$3:$AB$1315,DataRegularSeason20242025!$B$3:$B$1315, "&lt;=" &amp; DR$1, DataRegularSeason20242025!$E$3:$E$1315, $A30)</f>
        <v>15</v>
      </c>
      <c r="DS30">
        <f>SUMIFS(DataRegularSeason20242025!$AA$3:$AA$1315,DataRegularSeason20242025!$B$3:$B$1315, "&lt;=" &amp; DS$1, DataRegularSeason20242025!$D$3:$D$1315, $A30)+SUMIFS(DataRegularSeason20242025!$AB$3:$AB$1315,DataRegularSeason20242025!$B$3:$B$1315, "&lt;=" &amp; DS$1, DataRegularSeason20242025!$E$3:$E$1315, $A30)</f>
        <v>15</v>
      </c>
      <c r="DT30">
        <f>SUMIFS(DataRegularSeason20242025!$AA$3:$AA$1315,DataRegularSeason20242025!$B$3:$B$1315, "&lt;=" &amp; DT$1, DataRegularSeason20242025!$D$3:$D$1315, $A30)+SUMIFS(DataRegularSeason20242025!$AB$3:$AB$1315,DataRegularSeason20242025!$B$3:$B$1315, "&lt;=" &amp; DT$1, DataRegularSeason20242025!$E$3:$E$1315, $A30)</f>
        <v>15</v>
      </c>
      <c r="DU30">
        <f>SUMIFS(DataRegularSeason20242025!$AA$3:$AA$1315,DataRegularSeason20242025!$B$3:$B$1315, "&lt;=" &amp; DU$1, DataRegularSeason20242025!$D$3:$D$1315, $A30)+SUMIFS(DataRegularSeason20242025!$AB$3:$AB$1315,DataRegularSeason20242025!$B$3:$B$1315, "&lt;=" &amp; DU$1, DataRegularSeason20242025!$E$3:$E$1315, $A30)</f>
        <v>15</v>
      </c>
      <c r="DV30">
        <f>SUMIFS(DataRegularSeason20242025!$AA$3:$AA$1315,DataRegularSeason20242025!$B$3:$B$1315, "&lt;=" &amp; DV$1, DataRegularSeason20242025!$D$3:$D$1315, $A30)+SUMIFS(DataRegularSeason20242025!$AB$3:$AB$1315,DataRegularSeason20242025!$B$3:$B$1315, "&lt;=" &amp; DV$1, DataRegularSeason20242025!$E$3:$E$1315, $A30)</f>
        <v>15</v>
      </c>
      <c r="DW30">
        <f>SUMIFS(DataRegularSeason20242025!$AA$3:$AA$1315,DataRegularSeason20242025!$B$3:$B$1315, "&lt;=" &amp; DW$1, DataRegularSeason20242025!$D$3:$D$1315, $A30)+SUMIFS(DataRegularSeason20242025!$AB$3:$AB$1315,DataRegularSeason20242025!$B$3:$B$1315, "&lt;=" &amp; DW$1, DataRegularSeason20242025!$E$3:$E$1315, $A30)</f>
        <v>15</v>
      </c>
      <c r="DX30">
        <f>SUMIFS(DataRegularSeason20242025!$AA$3:$AA$1315,DataRegularSeason20242025!$B$3:$B$1315, "&lt;=" &amp; DX$1, DataRegularSeason20242025!$D$3:$D$1315, $A30)+SUMIFS(DataRegularSeason20242025!$AB$3:$AB$1315,DataRegularSeason20242025!$B$3:$B$1315, "&lt;=" &amp; DX$1, DataRegularSeason20242025!$E$3:$E$1315, $A30)</f>
        <v>15</v>
      </c>
      <c r="DY30">
        <f>SUMIFS(DataRegularSeason20242025!$AA$3:$AA$1315,DataRegularSeason20242025!$B$3:$B$1315, "&lt;=" &amp; DY$1, DataRegularSeason20242025!$D$3:$D$1315, $A30)+SUMIFS(DataRegularSeason20242025!$AB$3:$AB$1315,DataRegularSeason20242025!$B$3:$B$1315, "&lt;=" &amp; DY$1, DataRegularSeason20242025!$E$3:$E$1315, $A30)</f>
        <v>15</v>
      </c>
      <c r="DZ30">
        <f>SUMIFS(DataRegularSeason20242025!$AA$3:$AA$1315,DataRegularSeason20242025!$B$3:$B$1315, "&lt;=" &amp; DZ$1, DataRegularSeason20242025!$D$3:$D$1315, $A30)+SUMIFS(DataRegularSeason20242025!$AB$3:$AB$1315,DataRegularSeason20242025!$B$3:$B$1315, "&lt;=" &amp; DZ$1, DataRegularSeason20242025!$E$3:$E$1315, $A30)</f>
        <v>15</v>
      </c>
      <c r="EA30">
        <f>SUMIFS(DataRegularSeason20242025!$AA$3:$AA$1315,DataRegularSeason20242025!$B$3:$B$1315, "&lt;=" &amp; EA$1, DataRegularSeason20242025!$D$3:$D$1315, $A30)+SUMIFS(DataRegularSeason20242025!$AB$3:$AB$1315,DataRegularSeason20242025!$B$3:$B$1315, "&lt;=" &amp; EA$1, DataRegularSeason20242025!$E$3:$E$1315, $A30)</f>
        <v>15</v>
      </c>
      <c r="EB30">
        <f>SUMIFS(DataRegularSeason20242025!$AA$3:$AA$1315,DataRegularSeason20242025!$B$3:$B$1315, "&lt;=" &amp; EB$1, DataRegularSeason20242025!$D$3:$D$1315, $A30)+SUMIFS(DataRegularSeason20242025!$AB$3:$AB$1315,DataRegularSeason20242025!$B$3:$B$1315, "&lt;=" &amp; EB$1, DataRegularSeason20242025!$E$3:$E$1315, $A30)</f>
        <v>15</v>
      </c>
      <c r="EC30">
        <f>SUMIFS(DataRegularSeason20242025!$AA$3:$AA$1315,DataRegularSeason20242025!$B$3:$B$1315, "&lt;=" &amp; EC$1, DataRegularSeason20242025!$D$3:$D$1315, $A30)+SUMIFS(DataRegularSeason20242025!$AB$3:$AB$1315,DataRegularSeason20242025!$B$3:$B$1315, "&lt;=" &amp; EC$1, DataRegularSeason20242025!$E$3:$E$1315, $A30)</f>
        <v>15</v>
      </c>
      <c r="ED30">
        <f>SUMIFS(DataRegularSeason20242025!$AA$3:$AA$1315,DataRegularSeason20242025!$B$3:$B$1315, "&lt;=" &amp; ED$1, DataRegularSeason20242025!$D$3:$D$1315, $A30)+SUMIFS(DataRegularSeason20242025!$AB$3:$AB$1315,DataRegularSeason20242025!$B$3:$B$1315, "&lt;=" &amp; ED$1, DataRegularSeason20242025!$E$3:$E$1315, $A30)</f>
        <v>15</v>
      </c>
      <c r="EE30">
        <f>SUMIFS(DataRegularSeason20242025!$AA$3:$AA$1315,DataRegularSeason20242025!$B$3:$B$1315, "&lt;=" &amp; EE$1, DataRegularSeason20242025!$D$3:$D$1315, $A30)+SUMIFS(DataRegularSeason20242025!$AB$3:$AB$1315,DataRegularSeason20242025!$B$3:$B$1315, "&lt;=" &amp; EE$1, DataRegularSeason20242025!$E$3:$E$1315, $A30)</f>
        <v>15</v>
      </c>
      <c r="EF30">
        <f>SUMIFS(DataRegularSeason20242025!$AA$3:$AA$1315,DataRegularSeason20242025!$B$3:$B$1315, "&lt;=" &amp; EF$1, DataRegularSeason20242025!$D$3:$D$1315, $A30)+SUMIFS(DataRegularSeason20242025!$AB$3:$AB$1315,DataRegularSeason20242025!$B$3:$B$1315, "&lt;=" &amp; EF$1, DataRegularSeason20242025!$E$3:$E$1315, $A30)</f>
        <v>15</v>
      </c>
      <c r="EG30">
        <f>SUMIFS(DataRegularSeason20242025!$AA$3:$AA$1315,DataRegularSeason20242025!$B$3:$B$1315, "&lt;=" &amp; EG$1, DataRegularSeason20242025!$D$3:$D$1315, $A30)+SUMIFS(DataRegularSeason20242025!$AB$3:$AB$1315,DataRegularSeason20242025!$B$3:$B$1315, "&lt;=" &amp; EG$1, DataRegularSeason20242025!$E$3:$E$1315, $A30)</f>
        <v>15</v>
      </c>
      <c r="EH30">
        <f>SUMIFS(DataRegularSeason20242025!$AA$3:$AA$1315,DataRegularSeason20242025!$B$3:$B$1315, "&lt;=" &amp; EH$1, DataRegularSeason20242025!$D$3:$D$1315, $A30)+SUMIFS(DataRegularSeason20242025!$AB$3:$AB$1315,DataRegularSeason20242025!$B$3:$B$1315, "&lt;=" &amp; EH$1, DataRegularSeason20242025!$E$3:$E$1315, $A30)</f>
        <v>15</v>
      </c>
      <c r="EI30">
        <f>SUMIFS(DataRegularSeason20242025!$AA$3:$AA$1315,DataRegularSeason20242025!$B$3:$B$1315, "&lt;=" &amp; EI$1, DataRegularSeason20242025!$D$3:$D$1315, $A30)+SUMIFS(DataRegularSeason20242025!$AB$3:$AB$1315,DataRegularSeason20242025!$B$3:$B$1315, "&lt;=" &amp; EI$1, DataRegularSeason20242025!$E$3:$E$1315, $A30)</f>
        <v>15</v>
      </c>
      <c r="EJ30">
        <f>SUMIFS(DataRegularSeason20242025!$AA$3:$AA$1315,DataRegularSeason20242025!$B$3:$B$1315, "&lt;=" &amp; EJ$1, DataRegularSeason20242025!$D$3:$D$1315, $A30)+SUMIFS(DataRegularSeason20242025!$AB$3:$AB$1315,DataRegularSeason20242025!$B$3:$B$1315, "&lt;=" &amp; EJ$1, DataRegularSeason20242025!$E$3:$E$1315, $A30)</f>
        <v>15</v>
      </c>
      <c r="EK30">
        <f>SUMIFS(DataRegularSeason20242025!$AA$3:$AA$1315,DataRegularSeason20242025!$B$3:$B$1315, "&lt;=" &amp; EK$1, DataRegularSeason20242025!$D$3:$D$1315, $A30)+SUMIFS(DataRegularSeason20242025!$AB$3:$AB$1315,DataRegularSeason20242025!$B$3:$B$1315, "&lt;=" &amp; EK$1, DataRegularSeason20242025!$E$3:$E$1315, $A30)</f>
        <v>15</v>
      </c>
      <c r="EL30">
        <f>SUMIFS(DataRegularSeason20242025!$AA$3:$AA$1315,DataRegularSeason20242025!$B$3:$B$1315, "&lt;=" &amp; EL$1, DataRegularSeason20242025!$D$3:$D$1315, $A30)+SUMIFS(DataRegularSeason20242025!$AB$3:$AB$1315,DataRegularSeason20242025!$B$3:$B$1315, "&lt;=" &amp; EL$1, DataRegularSeason20242025!$E$3:$E$1315, $A30)</f>
        <v>15</v>
      </c>
      <c r="EM30">
        <f>SUMIFS(DataRegularSeason20242025!$AA$3:$AA$1315,DataRegularSeason20242025!$B$3:$B$1315, "&lt;=" &amp; EM$1, DataRegularSeason20242025!$D$3:$D$1315, $A30)+SUMIFS(DataRegularSeason20242025!$AB$3:$AB$1315,DataRegularSeason20242025!$B$3:$B$1315, "&lt;=" &amp; EM$1, DataRegularSeason20242025!$E$3:$E$1315, $A30)</f>
        <v>15</v>
      </c>
      <c r="EN30">
        <f>SUMIFS(DataRegularSeason20242025!$AA$3:$AA$1315,DataRegularSeason20242025!$B$3:$B$1315, "&lt;=" &amp; EN$1, DataRegularSeason20242025!$D$3:$D$1315, $A30)+SUMIFS(DataRegularSeason20242025!$AB$3:$AB$1315,DataRegularSeason20242025!$B$3:$B$1315, "&lt;=" &amp; EN$1, DataRegularSeason20242025!$E$3:$E$1315, $A30)</f>
        <v>15</v>
      </c>
      <c r="EO30">
        <f>SUMIFS(DataRegularSeason20242025!$AA$3:$AA$1315,DataRegularSeason20242025!$B$3:$B$1315, "&lt;=" &amp; EO$1, DataRegularSeason20242025!$D$3:$D$1315, $A30)+SUMIFS(DataRegularSeason20242025!$AB$3:$AB$1315,DataRegularSeason20242025!$B$3:$B$1315, "&lt;=" &amp; EO$1, DataRegularSeason20242025!$E$3:$E$1315, $A30)</f>
        <v>15</v>
      </c>
      <c r="EP30">
        <f>SUMIFS(DataRegularSeason20242025!$AA$3:$AA$1315,DataRegularSeason20242025!$B$3:$B$1315, "&lt;=" &amp; EP$1, DataRegularSeason20242025!$D$3:$D$1315, $A30)+SUMIFS(DataRegularSeason20242025!$AB$3:$AB$1315,DataRegularSeason20242025!$B$3:$B$1315, "&lt;=" &amp; EP$1, DataRegularSeason20242025!$E$3:$E$1315, $A30)</f>
        <v>15</v>
      </c>
      <c r="EQ30">
        <f>SUMIFS(DataRegularSeason20242025!$AA$3:$AA$1315,DataRegularSeason20242025!$B$3:$B$1315, "&lt;=" &amp; EQ$1, DataRegularSeason20242025!$D$3:$D$1315, $A30)+SUMIFS(DataRegularSeason20242025!$AB$3:$AB$1315,DataRegularSeason20242025!$B$3:$B$1315, "&lt;=" &amp; EQ$1, DataRegularSeason20242025!$E$3:$E$1315, $A30)</f>
        <v>15</v>
      </c>
      <c r="ER30">
        <f>SUMIFS(DataRegularSeason20242025!$AA$3:$AA$1315,DataRegularSeason20242025!$B$3:$B$1315, "&lt;=" &amp; ER$1, DataRegularSeason20242025!$D$3:$D$1315, $A30)+SUMIFS(DataRegularSeason20242025!$AB$3:$AB$1315,DataRegularSeason20242025!$B$3:$B$1315, "&lt;=" &amp; ER$1, DataRegularSeason20242025!$E$3:$E$1315, $A30)</f>
        <v>15</v>
      </c>
      <c r="ES30">
        <f>SUMIFS(DataRegularSeason20242025!$AA$3:$AA$1315,DataRegularSeason20242025!$B$3:$B$1315, "&lt;=" &amp; ES$1, DataRegularSeason20242025!$D$3:$D$1315, $A30)+SUMIFS(DataRegularSeason20242025!$AB$3:$AB$1315,DataRegularSeason20242025!$B$3:$B$1315, "&lt;=" &amp; ES$1, DataRegularSeason20242025!$E$3:$E$1315, $A30)</f>
        <v>15</v>
      </c>
      <c r="ET30">
        <f>SUMIFS(DataRegularSeason20242025!$AA$3:$AA$1315,DataRegularSeason20242025!$B$3:$B$1315, "&lt;=" &amp; ET$1, DataRegularSeason20242025!$D$3:$D$1315, $A30)+SUMIFS(DataRegularSeason20242025!$AB$3:$AB$1315,DataRegularSeason20242025!$B$3:$B$1315, "&lt;=" &amp; ET$1, DataRegularSeason20242025!$E$3:$E$1315, $A30)</f>
        <v>15</v>
      </c>
      <c r="EU30">
        <f>SUMIFS(DataRegularSeason20242025!$AA$3:$AA$1315,DataRegularSeason20242025!$B$3:$B$1315, "&lt;=" &amp; EU$1, DataRegularSeason20242025!$D$3:$D$1315, $A30)+SUMIFS(DataRegularSeason20242025!$AB$3:$AB$1315,DataRegularSeason20242025!$B$3:$B$1315, "&lt;=" &amp; EU$1, DataRegularSeason20242025!$E$3:$E$1315, $A30)</f>
        <v>15</v>
      </c>
      <c r="EV30">
        <f>SUMIFS(DataRegularSeason20242025!$AA$3:$AA$1315,DataRegularSeason20242025!$B$3:$B$1315, "&lt;=" &amp; EV$1, DataRegularSeason20242025!$D$3:$D$1315, $A30)+SUMIFS(DataRegularSeason20242025!$AB$3:$AB$1315,DataRegularSeason20242025!$B$3:$B$1315, "&lt;=" &amp; EV$1, DataRegularSeason20242025!$E$3:$E$1315, $A30)</f>
        <v>15</v>
      </c>
      <c r="EW30">
        <f>SUMIFS(DataRegularSeason20242025!$AA$3:$AA$1315,DataRegularSeason20242025!$B$3:$B$1315, "&lt;=" &amp; EW$1, DataRegularSeason20242025!$D$3:$D$1315, $A30)+SUMIFS(DataRegularSeason20242025!$AB$3:$AB$1315,DataRegularSeason20242025!$B$3:$B$1315, "&lt;=" &amp; EW$1, DataRegularSeason20242025!$E$3:$E$1315, $A30)</f>
        <v>15</v>
      </c>
      <c r="EX30">
        <f>SUMIFS(DataRegularSeason20242025!$AA$3:$AA$1315,DataRegularSeason20242025!$B$3:$B$1315, "&lt;=" &amp; EX$1, DataRegularSeason20242025!$D$3:$D$1315, $A30)+SUMIFS(DataRegularSeason20242025!$AB$3:$AB$1315,DataRegularSeason20242025!$B$3:$B$1315, "&lt;=" &amp; EX$1, DataRegularSeason20242025!$E$3:$E$1315, $A30)</f>
        <v>15</v>
      </c>
      <c r="EY30">
        <f>SUMIFS(DataRegularSeason20242025!$AA$3:$AA$1315,DataRegularSeason20242025!$B$3:$B$1315, "&lt;=" &amp; EY$1, DataRegularSeason20242025!$D$3:$D$1315, $A30)+SUMIFS(DataRegularSeason20242025!$AB$3:$AB$1315,DataRegularSeason20242025!$B$3:$B$1315, "&lt;=" &amp; EY$1, DataRegularSeason20242025!$E$3:$E$1315, $A30)</f>
        <v>15</v>
      </c>
      <c r="EZ30">
        <f>SUMIFS(DataRegularSeason20242025!$AA$3:$AA$1315,DataRegularSeason20242025!$B$3:$B$1315, "&lt;=" &amp; EZ$1, DataRegularSeason20242025!$D$3:$D$1315, $A30)+SUMIFS(DataRegularSeason20242025!$AB$3:$AB$1315,DataRegularSeason20242025!$B$3:$B$1315, "&lt;=" &amp; EZ$1, DataRegularSeason20242025!$E$3:$E$1315, $A30)</f>
        <v>15</v>
      </c>
      <c r="FA30">
        <f>SUMIFS(DataRegularSeason20242025!$AA$3:$AA$1315,DataRegularSeason20242025!$B$3:$B$1315, "&lt;=" &amp; FA$1, DataRegularSeason20242025!$D$3:$D$1315, $A30)+SUMIFS(DataRegularSeason20242025!$AB$3:$AB$1315,DataRegularSeason20242025!$B$3:$B$1315, "&lt;=" &amp; FA$1, DataRegularSeason20242025!$E$3:$E$1315, $A30)</f>
        <v>15</v>
      </c>
      <c r="FB30">
        <f>SUMIFS(DataRegularSeason20242025!$AA$3:$AA$1315,DataRegularSeason20242025!$B$3:$B$1315, "&lt;=" &amp; FB$1, DataRegularSeason20242025!$D$3:$D$1315, $A30)+SUMIFS(DataRegularSeason20242025!$AB$3:$AB$1315,DataRegularSeason20242025!$B$3:$B$1315, "&lt;=" &amp; FB$1, DataRegularSeason20242025!$E$3:$E$1315, $A30)</f>
        <v>15</v>
      </c>
      <c r="FC30">
        <f>SUMIFS(DataRegularSeason20242025!$AA$3:$AA$1315,DataRegularSeason20242025!$B$3:$B$1315, "&lt;=" &amp; FC$1, DataRegularSeason20242025!$D$3:$D$1315, $A30)+SUMIFS(DataRegularSeason20242025!$AB$3:$AB$1315,DataRegularSeason20242025!$B$3:$B$1315, "&lt;=" &amp; FC$1, DataRegularSeason20242025!$E$3:$E$1315, $A30)</f>
        <v>15</v>
      </c>
      <c r="FD30">
        <f>SUMIFS(DataRegularSeason20242025!$AA$3:$AA$1315,DataRegularSeason20242025!$B$3:$B$1315, "&lt;=" &amp; FD$1, DataRegularSeason20242025!$D$3:$D$1315, $A30)+SUMIFS(DataRegularSeason20242025!$AB$3:$AB$1315,DataRegularSeason20242025!$B$3:$B$1315, "&lt;=" &amp; FD$1, DataRegularSeason20242025!$E$3:$E$1315, $A30)</f>
        <v>15</v>
      </c>
      <c r="FE30">
        <f>SUMIFS(DataRegularSeason20242025!$AA$3:$AA$1315,DataRegularSeason20242025!$B$3:$B$1315, "&lt;=" &amp; FE$1, DataRegularSeason20242025!$D$3:$D$1315, $A30)+SUMIFS(DataRegularSeason20242025!$AB$3:$AB$1315,DataRegularSeason20242025!$B$3:$B$1315, "&lt;=" &amp; FE$1, DataRegularSeason20242025!$E$3:$E$1315, $A30)</f>
        <v>15</v>
      </c>
      <c r="FF30">
        <f>SUMIFS(DataRegularSeason20242025!$AA$3:$AA$1315,DataRegularSeason20242025!$B$3:$B$1315, "&lt;=" &amp; FF$1, DataRegularSeason20242025!$D$3:$D$1315, $A30)+SUMIFS(DataRegularSeason20242025!$AB$3:$AB$1315,DataRegularSeason20242025!$B$3:$B$1315, "&lt;=" &amp; FF$1, DataRegularSeason20242025!$E$3:$E$1315, $A30)</f>
        <v>15</v>
      </c>
      <c r="FG30">
        <f>SUMIFS(DataRegularSeason20242025!$AA$3:$AA$1315,DataRegularSeason20242025!$B$3:$B$1315, "&lt;=" &amp; FG$1, DataRegularSeason20242025!$D$3:$D$1315, $A30)+SUMIFS(DataRegularSeason20242025!$AB$3:$AB$1315,DataRegularSeason20242025!$B$3:$B$1315, "&lt;=" &amp; FG$1, DataRegularSeason20242025!$E$3:$E$1315, $A30)</f>
        <v>15</v>
      </c>
      <c r="FH30">
        <f>SUMIFS(DataRegularSeason20242025!$AA$3:$AA$1315,DataRegularSeason20242025!$B$3:$B$1315, "&lt;=" &amp; FH$1, DataRegularSeason20242025!$D$3:$D$1315, $A30)+SUMIFS(DataRegularSeason20242025!$AB$3:$AB$1315,DataRegularSeason20242025!$B$3:$B$1315, "&lt;=" &amp; FH$1, DataRegularSeason20242025!$E$3:$E$1315, $A30)</f>
        <v>15</v>
      </c>
      <c r="FI30">
        <f>SUMIFS(DataRegularSeason20242025!$AA$3:$AA$1315,DataRegularSeason20242025!$B$3:$B$1315, "&lt;=" &amp; FI$1, DataRegularSeason20242025!$D$3:$D$1315, $A30)+SUMIFS(DataRegularSeason20242025!$AB$3:$AB$1315,DataRegularSeason20242025!$B$3:$B$1315, "&lt;=" &amp; FI$1, DataRegularSeason20242025!$E$3:$E$1315, $A30)</f>
        <v>15</v>
      </c>
      <c r="FJ30">
        <f>SUMIFS(DataRegularSeason20242025!$AA$3:$AA$1315,DataRegularSeason20242025!$B$3:$B$1315, "&lt;=" &amp; FJ$1, DataRegularSeason20242025!$D$3:$D$1315, $A30)+SUMIFS(DataRegularSeason20242025!$AB$3:$AB$1315,DataRegularSeason20242025!$B$3:$B$1315, "&lt;=" &amp; FJ$1, DataRegularSeason20242025!$E$3:$E$1315, $A30)</f>
        <v>15</v>
      </c>
      <c r="FK30">
        <f>SUMIFS(DataRegularSeason20242025!$AA$3:$AA$1315,DataRegularSeason20242025!$B$3:$B$1315, "&lt;=" &amp; FK$1, DataRegularSeason20242025!$D$3:$D$1315, $A30)+SUMIFS(DataRegularSeason20242025!$AB$3:$AB$1315,DataRegularSeason20242025!$B$3:$B$1315, "&lt;=" &amp; FK$1, DataRegularSeason20242025!$E$3:$E$1315, $A30)</f>
        <v>15</v>
      </c>
      <c r="FL30">
        <f>SUMIFS(DataRegularSeason20242025!$AA$3:$AA$1315,DataRegularSeason20242025!$B$3:$B$1315, "&lt;=" &amp; FL$1, DataRegularSeason20242025!$D$3:$D$1315, $A30)+SUMIFS(DataRegularSeason20242025!$AB$3:$AB$1315,DataRegularSeason20242025!$B$3:$B$1315, "&lt;=" &amp; FL$1, DataRegularSeason20242025!$E$3:$E$1315, $A30)</f>
        <v>15</v>
      </c>
      <c r="FM30">
        <f>SUMIFS(DataRegularSeason20242025!$AA$3:$AA$1315,DataRegularSeason20242025!$B$3:$B$1315, "&lt;=" &amp; FM$1, DataRegularSeason20242025!$D$3:$D$1315, $A30)+SUMIFS(DataRegularSeason20242025!$AB$3:$AB$1315,DataRegularSeason20242025!$B$3:$B$1315, "&lt;=" &amp; FM$1, DataRegularSeason20242025!$E$3:$E$1315, $A30)</f>
        <v>15</v>
      </c>
      <c r="FN30">
        <f>SUMIFS(DataRegularSeason20242025!$AA$3:$AA$1315,DataRegularSeason20242025!$B$3:$B$1315, "&lt;=" &amp; FN$1, DataRegularSeason20242025!$D$3:$D$1315, $A30)+SUMIFS(DataRegularSeason20242025!$AB$3:$AB$1315,DataRegularSeason20242025!$B$3:$B$1315, "&lt;=" &amp; FN$1, DataRegularSeason20242025!$E$3:$E$1315, $A30)</f>
        <v>15</v>
      </c>
      <c r="FO30">
        <f>SUMIFS(DataRegularSeason20242025!$AA$3:$AA$1315,DataRegularSeason20242025!$B$3:$B$1315, "&lt;=" &amp; FO$1, DataRegularSeason20242025!$D$3:$D$1315, $A30)+SUMIFS(DataRegularSeason20242025!$AB$3:$AB$1315,DataRegularSeason20242025!$B$3:$B$1315, "&lt;=" &amp; FO$1, DataRegularSeason20242025!$E$3:$E$1315, $A30)</f>
        <v>15</v>
      </c>
      <c r="FP30">
        <f>SUMIFS(DataRegularSeason20242025!$AA$3:$AA$1315,DataRegularSeason20242025!$B$3:$B$1315, "&lt;=" &amp; FP$1, DataRegularSeason20242025!$D$3:$D$1315, $A30)+SUMIFS(DataRegularSeason20242025!$AB$3:$AB$1315,DataRegularSeason20242025!$B$3:$B$1315, "&lt;=" &amp; FP$1, DataRegularSeason20242025!$E$3:$E$1315, $A30)</f>
        <v>15</v>
      </c>
      <c r="FQ30">
        <f>SUMIFS(DataRegularSeason20242025!$AA$3:$AA$1315,DataRegularSeason20242025!$B$3:$B$1315, "&lt;=" &amp; FQ$1, DataRegularSeason20242025!$D$3:$D$1315, $A30)+SUMIFS(DataRegularSeason20242025!$AB$3:$AB$1315,DataRegularSeason20242025!$B$3:$B$1315, "&lt;=" &amp; FQ$1, DataRegularSeason20242025!$E$3:$E$1315, $A30)</f>
        <v>15</v>
      </c>
      <c r="FR30">
        <f>SUMIFS(DataRegularSeason20242025!$AA$3:$AA$1315,DataRegularSeason20242025!$B$3:$B$1315, "&lt;=" &amp; FR$1, DataRegularSeason20242025!$D$3:$D$1315, $A30)+SUMIFS(DataRegularSeason20242025!$AB$3:$AB$1315,DataRegularSeason20242025!$B$3:$B$1315, "&lt;=" &amp; FR$1, DataRegularSeason20242025!$E$3:$E$1315, $A30)</f>
        <v>15</v>
      </c>
      <c r="FS30">
        <f>SUMIFS(DataRegularSeason20242025!$AA$3:$AA$1315,DataRegularSeason20242025!$B$3:$B$1315, "&lt;=" &amp; FS$1, DataRegularSeason20242025!$D$3:$D$1315, $A30)+SUMIFS(DataRegularSeason20242025!$AB$3:$AB$1315,DataRegularSeason20242025!$B$3:$B$1315, "&lt;=" &amp; FS$1, DataRegularSeason20242025!$E$3:$E$1315, $A30)</f>
        <v>15</v>
      </c>
      <c r="FT30">
        <f>SUMIFS(DataRegularSeason20242025!$AA$3:$AA$1315,DataRegularSeason20242025!$B$3:$B$1315, "&lt;=" &amp; FT$1, DataRegularSeason20242025!$D$3:$D$1315, $A30)+SUMIFS(DataRegularSeason20242025!$AB$3:$AB$1315,DataRegularSeason20242025!$B$3:$B$1315, "&lt;=" &amp; FT$1, DataRegularSeason20242025!$E$3:$E$1315, $A30)</f>
        <v>15</v>
      </c>
      <c r="FU30">
        <f>SUMIFS(DataRegularSeason20242025!$AA$3:$AA$1315,DataRegularSeason20242025!$B$3:$B$1315, "&lt;=" &amp; FU$1, DataRegularSeason20242025!$D$3:$D$1315, $A30)+SUMIFS(DataRegularSeason20242025!$AB$3:$AB$1315,DataRegularSeason20242025!$B$3:$B$1315, "&lt;=" &amp; FU$1, DataRegularSeason20242025!$E$3:$E$1315, $A30)</f>
        <v>15</v>
      </c>
      <c r="FV30">
        <f>SUMIFS(DataRegularSeason20242025!$AA$3:$AA$1315,DataRegularSeason20242025!$B$3:$B$1315, "&lt;=" &amp; FV$1, DataRegularSeason20242025!$D$3:$D$1315, $A30)+SUMIFS(DataRegularSeason20242025!$AB$3:$AB$1315,DataRegularSeason20242025!$B$3:$B$1315, "&lt;=" &amp; FV$1, DataRegularSeason20242025!$E$3:$E$1315, $A30)</f>
        <v>15</v>
      </c>
      <c r="FW30">
        <f>SUMIFS(DataRegularSeason20242025!$AA$3:$AA$1315,DataRegularSeason20242025!$B$3:$B$1315, "&lt;=" &amp; FW$1, DataRegularSeason20242025!$D$3:$D$1315, $A30)+SUMIFS(DataRegularSeason20242025!$AB$3:$AB$1315,DataRegularSeason20242025!$B$3:$B$1315, "&lt;=" &amp; FW$1, DataRegularSeason20242025!$E$3:$E$1315, $A30)</f>
        <v>15</v>
      </c>
      <c r="FX30">
        <f>SUMIFS(DataRegularSeason20242025!$AA$3:$AA$1315,DataRegularSeason20242025!$B$3:$B$1315, "&lt;=" &amp; FX$1, DataRegularSeason20242025!$D$3:$D$1315, $A30)+SUMIFS(DataRegularSeason20242025!$AB$3:$AB$1315,DataRegularSeason20242025!$B$3:$B$1315, "&lt;=" &amp; FX$1, DataRegularSeason20242025!$E$3:$E$1315, $A30)</f>
        <v>15</v>
      </c>
      <c r="FY30">
        <f>SUMIFS(DataRegularSeason20242025!$AA$3:$AA$1315,DataRegularSeason20242025!$B$3:$B$1315, "&lt;=" &amp; FY$1, DataRegularSeason20242025!$D$3:$D$1315, $A30)+SUMIFS(DataRegularSeason20242025!$AB$3:$AB$1315,DataRegularSeason20242025!$B$3:$B$1315, "&lt;=" &amp; FY$1, DataRegularSeason20242025!$E$3:$E$1315, $A30)</f>
        <v>15</v>
      </c>
      <c r="FZ30">
        <f>SUMIFS(DataRegularSeason20242025!$AA$3:$AA$1315,DataRegularSeason20242025!$B$3:$B$1315, "&lt;=" &amp; FZ$1, DataRegularSeason20242025!$D$3:$D$1315, $A30)+SUMIFS(DataRegularSeason20242025!$AB$3:$AB$1315,DataRegularSeason20242025!$B$3:$B$1315, "&lt;=" &amp; FZ$1, DataRegularSeason20242025!$E$3:$E$1315, $A30)</f>
        <v>15</v>
      </c>
      <c r="GA30">
        <f>SUMIFS(DataRegularSeason20242025!$AA$3:$AA$1315,DataRegularSeason20242025!$B$3:$B$1315, "&lt;=" &amp; GA$1, DataRegularSeason20242025!$D$3:$D$1315, $A30)+SUMIFS(DataRegularSeason20242025!$AB$3:$AB$1315,DataRegularSeason20242025!$B$3:$B$1315, "&lt;=" &amp; GA$1, DataRegularSeason20242025!$E$3:$E$1315, $A30)</f>
        <v>15</v>
      </c>
      <c r="GB30">
        <f>SUMIFS(DataRegularSeason20242025!$AA$3:$AA$1315,DataRegularSeason20242025!$B$3:$B$1315, "&lt;=" &amp; GB$1, DataRegularSeason20242025!$D$3:$D$1315, $A30)+SUMIFS(DataRegularSeason20242025!$AB$3:$AB$1315,DataRegularSeason20242025!$B$3:$B$1315, "&lt;=" &amp; GB$1, DataRegularSeason20242025!$E$3:$E$1315, $A30)</f>
        <v>15</v>
      </c>
      <c r="GC30">
        <f>SUMIFS(DataRegularSeason20242025!$AA$3:$AA$1315,DataRegularSeason20242025!$B$3:$B$1315, "&lt;=" &amp; GC$1, DataRegularSeason20242025!$D$3:$D$1315, $A30)+SUMIFS(DataRegularSeason20242025!$AB$3:$AB$1315,DataRegularSeason20242025!$B$3:$B$1315, "&lt;=" &amp; GC$1, DataRegularSeason20242025!$E$3:$E$1315, $A30)</f>
        <v>15</v>
      </c>
      <c r="GD30">
        <f>SUMIFS(DataRegularSeason20242025!$AA$3:$AA$1315,DataRegularSeason20242025!$B$3:$B$1315, "&lt;=" &amp; GD$1, DataRegularSeason20242025!$D$3:$D$1315, $A30)+SUMIFS(DataRegularSeason20242025!$AB$3:$AB$1315,DataRegularSeason20242025!$B$3:$B$1315, "&lt;=" &amp; GD$1, DataRegularSeason20242025!$E$3:$E$1315, $A30)</f>
        <v>15</v>
      </c>
      <c r="GE30">
        <f>SUMIFS(DataRegularSeason20242025!$AA$3:$AA$1315,DataRegularSeason20242025!$B$3:$B$1315, "&lt;=" &amp; GE$1, DataRegularSeason20242025!$D$3:$D$1315, $A30)+SUMIFS(DataRegularSeason20242025!$AB$3:$AB$1315,DataRegularSeason20242025!$B$3:$B$1315, "&lt;=" &amp; GE$1, DataRegularSeason20242025!$E$3:$E$1315, $A30)</f>
        <v>15</v>
      </c>
      <c r="GF30">
        <f>SUMIFS(DataRegularSeason20242025!$AA$3:$AA$1315,DataRegularSeason20242025!$B$3:$B$1315, "&lt;=" &amp; GF$1, DataRegularSeason20242025!$D$3:$D$1315, $A30)+SUMIFS(DataRegularSeason20242025!$AB$3:$AB$1315,DataRegularSeason20242025!$B$3:$B$1315, "&lt;=" &amp; GF$1, DataRegularSeason20242025!$E$3:$E$1315, $A30)</f>
        <v>15</v>
      </c>
      <c r="GG30">
        <f>SUMIFS(DataRegularSeason20242025!$AA$3:$AA$1315,DataRegularSeason20242025!$B$3:$B$1315, "&lt;=" &amp; GG$1, DataRegularSeason20242025!$D$3:$D$1315, $A30)+SUMIFS(DataRegularSeason20242025!$AB$3:$AB$1315,DataRegularSeason20242025!$B$3:$B$1315, "&lt;=" &amp; GG$1, DataRegularSeason20242025!$E$3:$E$1315, $A30)</f>
        <v>15</v>
      </c>
      <c r="GH30">
        <f>SUMIFS(DataRegularSeason20242025!$AA$3:$AA$1315,DataRegularSeason20242025!$B$3:$B$1315, "&lt;=" &amp; GH$1, DataRegularSeason20242025!$D$3:$D$1315, $A30)+SUMIFS(DataRegularSeason20242025!$AB$3:$AB$1315,DataRegularSeason20242025!$B$3:$B$1315, "&lt;=" &amp; GH$1, DataRegularSeason20242025!$E$3:$E$1315, $A30)</f>
        <v>15</v>
      </c>
      <c r="GI30">
        <f>SUMIFS(DataRegularSeason20242025!$AA$3:$AA$1315,DataRegularSeason20242025!$B$3:$B$1315, "&lt;=" &amp; GI$1, DataRegularSeason20242025!$D$3:$D$1315, $A30)+SUMIFS(DataRegularSeason20242025!$AB$3:$AB$1315,DataRegularSeason20242025!$B$3:$B$1315, "&lt;=" &amp; GI$1, DataRegularSeason20242025!$E$3:$E$1315, $A30)</f>
        <v>15</v>
      </c>
      <c r="GJ30">
        <f>SUMIFS(DataRegularSeason20242025!$AA$3:$AA$1315,DataRegularSeason20242025!$B$3:$B$1315, "&lt;=" &amp; GJ$1, DataRegularSeason20242025!$D$3:$D$1315, $A30)+SUMIFS(DataRegularSeason20242025!$AB$3:$AB$1315,DataRegularSeason20242025!$B$3:$B$1315, "&lt;=" &amp; GJ$1, DataRegularSeason20242025!$E$3:$E$1315, $A30)</f>
        <v>15</v>
      </c>
      <c r="GK30">
        <f>SUMIFS(DataRegularSeason20242025!$AA$3:$AA$1315,DataRegularSeason20242025!$B$3:$B$1315, "&lt;=" &amp; GK$1, DataRegularSeason20242025!$D$3:$D$1315, $A30)+SUMIFS(DataRegularSeason20242025!$AB$3:$AB$1315,DataRegularSeason20242025!$B$3:$B$1315, "&lt;=" &amp; GK$1, DataRegularSeason20242025!$E$3:$E$1315, $A30)</f>
        <v>15</v>
      </c>
      <c r="GL30">
        <f>SUMIFS(DataRegularSeason20242025!$AA$3:$AA$1315,DataRegularSeason20242025!$B$3:$B$1315, "&lt;=" &amp; GL$1, DataRegularSeason20242025!$D$3:$D$1315, $A30)+SUMIFS(DataRegularSeason20242025!$AB$3:$AB$1315,DataRegularSeason20242025!$B$3:$B$1315, "&lt;=" &amp; GL$1, DataRegularSeason20242025!$E$3:$E$1315, $A30)</f>
        <v>15</v>
      </c>
      <c r="GM30">
        <f>SUMIFS(DataRegularSeason20242025!$AA$3:$AA$1315,DataRegularSeason20242025!$B$3:$B$1315, "&lt;=" &amp; GM$1, DataRegularSeason20242025!$D$3:$D$1315, $A30)+SUMIFS(DataRegularSeason20242025!$AB$3:$AB$1315,DataRegularSeason20242025!$B$3:$B$1315, "&lt;=" &amp; GM$1, DataRegularSeason20242025!$E$3:$E$1315, $A30)</f>
        <v>15</v>
      </c>
      <c r="GN30">
        <f>SUMIFS(DataRegularSeason20242025!$AA$3:$AA$1315,DataRegularSeason20242025!$B$3:$B$1315, "&lt;=" &amp; GN$1, DataRegularSeason20242025!$D$3:$D$1315, $A30)+SUMIFS(DataRegularSeason20242025!$AB$3:$AB$1315,DataRegularSeason20242025!$B$3:$B$1315, "&lt;=" &amp; GN$1, DataRegularSeason20242025!$E$3:$E$1315, $A30)</f>
        <v>15</v>
      </c>
      <c r="GO30">
        <f>SUMIFS(DataRegularSeason20242025!$AA$3:$AA$1315,DataRegularSeason20242025!$B$3:$B$1315, "&lt;=" &amp; GO$1, DataRegularSeason20242025!$D$3:$D$1315, $A30)+SUMIFS(DataRegularSeason20242025!$AB$3:$AB$1315,DataRegularSeason20242025!$B$3:$B$1315, "&lt;=" &amp; GO$1, DataRegularSeason20242025!$E$3:$E$1315, $A30)</f>
        <v>15</v>
      </c>
      <c r="GP30">
        <f>SUMIFS(DataRegularSeason20242025!$AA$3:$AA$1315,DataRegularSeason20242025!$B$3:$B$1315, "&lt;=" &amp; GP$1, DataRegularSeason20242025!$D$3:$D$1315, $A30)+SUMIFS(DataRegularSeason20242025!$AB$3:$AB$1315,DataRegularSeason20242025!$B$3:$B$1315, "&lt;=" &amp; GP$1, DataRegularSeason20242025!$E$3:$E$1315, $A30)</f>
        <v>15</v>
      </c>
      <c r="GQ30">
        <f>SUMIFS(DataRegularSeason20242025!$AA$3:$AA$1315,DataRegularSeason20242025!$B$3:$B$1315, "&lt;=" &amp; GQ$1, DataRegularSeason20242025!$D$3:$D$1315, $A30)+SUMIFS(DataRegularSeason20242025!$AB$3:$AB$1315,DataRegularSeason20242025!$B$3:$B$1315, "&lt;=" &amp; GQ$1, DataRegularSeason20242025!$E$3:$E$1315, $A30)</f>
        <v>15</v>
      </c>
      <c r="GR30">
        <f>SUMIFS(DataRegularSeason20242025!$AA$3:$AA$1315,DataRegularSeason20242025!$B$3:$B$1315, "&lt;=" &amp; GR$1, DataRegularSeason20242025!$D$3:$D$1315, $A30)+SUMIFS(DataRegularSeason20242025!$AB$3:$AB$1315,DataRegularSeason20242025!$B$3:$B$1315, "&lt;=" &amp; GR$1, DataRegularSeason20242025!$E$3:$E$1315, $A30)</f>
        <v>15</v>
      </c>
      <c r="GS30">
        <f>SUMIFS(DataRegularSeason20242025!$AA$3:$AA$1315,DataRegularSeason20242025!$B$3:$B$1315, "&lt;=" &amp; GS$1, DataRegularSeason20242025!$D$3:$D$1315, $A30)+SUMIFS(DataRegularSeason20242025!$AB$3:$AB$1315,DataRegularSeason20242025!$B$3:$B$1315, "&lt;=" &amp; GS$1, DataRegularSeason20242025!$E$3:$E$1315, $A30)</f>
        <v>15</v>
      </c>
      <c r="GT30">
        <f>SUMIFS(DataRegularSeason20242025!$AA$3:$AA$1315,DataRegularSeason20242025!$B$3:$B$1315, "&lt;=" &amp; GT$1, DataRegularSeason20242025!$D$3:$D$1315, $A30)+SUMIFS(DataRegularSeason20242025!$AB$3:$AB$1315,DataRegularSeason20242025!$B$3:$B$1315, "&lt;=" &amp; GT$1, DataRegularSeason20242025!$E$3:$E$1315, $A30)</f>
        <v>15</v>
      </c>
      <c r="GU30">
        <f>SUMIFS(DataRegularSeason20242025!$AA$3:$AA$1315,DataRegularSeason20242025!$B$3:$B$1315, "&lt;=" &amp; GU$1, DataRegularSeason20242025!$D$3:$D$1315, $A30)+SUMIFS(DataRegularSeason20242025!$AB$3:$AB$1315,DataRegularSeason20242025!$B$3:$B$1315, "&lt;=" &amp; GU$1, DataRegularSeason20242025!$E$3:$E$1315, $A30)</f>
        <v>15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13</v>
      </c>
      <c r="AS31">
        <f>SUMIFS(DataRegularSeason20242025!$AA$3:$AA$1315,DataRegularSeason20242025!$B$3:$B$1315, "&lt;=" &amp; AS$1, DataRegularSeason20242025!$D$3:$D$1315, $A31)+SUMIFS(DataRegularSeason20242025!$AB$3:$AB$1315,DataRegularSeason20242025!$B$3:$B$1315, "&lt;=" &amp; AS$1, DataRegularSeason20242025!$E$3:$E$1315, $A31)</f>
        <v>13</v>
      </c>
      <c r="AT31">
        <f>SUMIFS(DataRegularSeason20242025!$AA$3:$AA$1315,DataRegularSeason20242025!$B$3:$B$1315, "&lt;=" &amp; AT$1, DataRegularSeason20242025!$D$3:$D$1315, $A31)+SUMIFS(DataRegularSeason20242025!$AB$3:$AB$1315,DataRegularSeason20242025!$B$3:$B$1315, "&lt;=" &amp; AT$1, DataRegularSeason20242025!$E$3:$E$1315, $A31)</f>
        <v>13</v>
      </c>
      <c r="AU31">
        <f>SUMIFS(DataRegularSeason20242025!$AA$3:$AA$1315,DataRegularSeason20242025!$B$3:$B$1315, "&lt;=" &amp; AU$1, DataRegularSeason20242025!$D$3:$D$1315, $A31)+SUMIFS(DataRegularSeason20242025!$AB$3:$AB$1315,DataRegularSeason20242025!$B$3:$B$1315, "&lt;=" &amp; AU$1, DataRegularSeason20242025!$E$3:$E$1315, $A31)</f>
        <v>13</v>
      </c>
      <c r="AV31">
        <f>SUMIFS(DataRegularSeason20242025!$AA$3:$AA$1315,DataRegularSeason20242025!$B$3:$B$1315, "&lt;=" &amp; AV$1, DataRegularSeason20242025!$D$3:$D$1315, $A31)+SUMIFS(DataRegularSeason20242025!$AB$3:$AB$1315,DataRegularSeason20242025!$B$3:$B$1315, "&lt;=" &amp; AV$1, DataRegularSeason20242025!$E$3:$E$1315, $A31)</f>
        <v>13</v>
      </c>
      <c r="AW31">
        <f>SUMIFS(DataRegularSeason20242025!$AA$3:$AA$1315,DataRegularSeason20242025!$B$3:$B$1315, "&lt;=" &amp; AW$1, DataRegularSeason20242025!$D$3:$D$1315, $A31)+SUMIFS(DataRegularSeason20242025!$AB$3:$AB$1315,DataRegularSeason20242025!$B$3:$B$1315, "&lt;=" &amp; AW$1, DataRegularSeason20242025!$E$3:$E$1315, $A31)</f>
        <v>13</v>
      </c>
      <c r="AX31">
        <f>SUMIFS(DataRegularSeason20242025!$AA$3:$AA$1315,DataRegularSeason20242025!$B$3:$B$1315, "&lt;=" &amp; AX$1, DataRegularSeason20242025!$D$3:$D$1315, $A31)+SUMIFS(DataRegularSeason20242025!$AB$3:$AB$1315,DataRegularSeason20242025!$B$3:$B$1315, "&lt;=" &amp; AX$1, DataRegularSeason20242025!$E$3:$E$1315, $A31)</f>
        <v>13</v>
      </c>
      <c r="AY31">
        <f>SUMIFS(DataRegularSeason20242025!$AA$3:$AA$1315,DataRegularSeason20242025!$B$3:$B$1315, "&lt;=" &amp; AY$1, DataRegularSeason20242025!$D$3:$D$1315, $A31)+SUMIFS(DataRegularSeason20242025!$AB$3:$AB$1315,DataRegularSeason20242025!$B$3:$B$1315, "&lt;=" &amp; AY$1, DataRegularSeason20242025!$E$3:$E$1315, $A31)</f>
        <v>13</v>
      </c>
      <c r="AZ31">
        <f>SUMIFS(DataRegularSeason20242025!$AA$3:$AA$1315,DataRegularSeason20242025!$B$3:$B$1315, "&lt;=" &amp; AZ$1, DataRegularSeason20242025!$D$3:$D$1315, $A31)+SUMIFS(DataRegularSeason20242025!$AB$3:$AB$1315,DataRegularSeason20242025!$B$3:$B$1315, "&lt;=" &amp; AZ$1, DataRegularSeason20242025!$E$3:$E$1315, $A31)</f>
        <v>13</v>
      </c>
      <c r="BA31">
        <f>SUMIFS(DataRegularSeason20242025!$AA$3:$AA$1315,DataRegularSeason20242025!$B$3:$B$1315, "&lt;=" &amp; BA$1, DataRegularSeason20242025!$D$3:$D$1315, $A31)+SUMIFS(DataRegularSeason20242025!$AB$3:$AB$1315,DataRegularSeason20242025!$B$3:$B$1315, "&lt;=" &amp; BA$1, DataRegularSeason20242025!$E$3:$E$1315, $A31)</f>
        <v>13</v>
      </c>
      <c r="BB31">
        <f>SUMIFS(DataRegularSeason20242025!$AA$3:$AA$1315,DataRegularSeason20242025!$B$3:$B$1315, "&lt;=" &amp; BB$1, DataRegularSeason20242025!$D$3:$D$1315, $A31)+SUMIFS(DataRegularSeason20242025!$AB$3:$AB$1315,DataRegularSeason20242025!$B$3:$B$1315, "&lt;=" &amp; BB$1, DataRegularSeason20242025!$E$3:$E$1315, $A31)</f>
        <v>13</v>
      </c>
      <c r="BC31">
        <f>SUMIFS(DataRegularSeason20242025!$AA$3:$AA$1315,DataRegularSeason20242025!$B$3:$B$1315, "&lt;=" &amp; BC$1, DataRegularSeason20242025!$D$3:$D$1315, $A31)+SUMIFS(DataRegularSeason20242025!$AB$3:$AB$1315,DataRegularSeason20242025!$B$3:$B$1315, "&lt;=" &amp; BC$1, DataRegularSeason20242025!$E$3:$E$1315, $A31)</f>
        <v>13</v>
      </c>
      <c r="BD31">
        <f>SUMIFS(DataRegularSeason20242025!$AA$3:$AA$1315,DataRegularSeason20242025!$B$3:$B$1315, "&lt;=" &amp; BD$1, DataRegularSeason20242025!$D$3:$D$1315, $A31)+SUMIFS(DataRegularSeason20242025!$AB$3:$AB$1315,DataRegularSeason20242025!$B$3:$B$1315, "&lt;=" &amp; BD$1, DataRegularSeason20242025!$E$3:$E$1315, $A31)</f>
        <v>13</v>
      </c>
      <c r="BE31">
        <f>SUMIFS(DataRegularSeason20242025!$AA$3:$AA$1315,DataRegularSeason20242025!$B$3:$B$1315, "&lt;=" &amp; BE$1, DataRegularSeason20242025!$D$3:$D$1315, $A31)+SUMIFS(DataRegularSeason20242025!$AB$3:$AB$1315,DataRegularSeason20242025!$B$3:$B$1315, "&lt;=" &amp; BE$1, DataRegularSeason20242025!$E$3:$E$1315, $A31)</f>
        <v>13</v>
      </c>
      <c r="BF31">
        <f>SUMIFS(DataRegularSeason20242025!$AA$3:$AA$1315,DataRegularSeason20242025!$B$3:$B$1315, "&lt;=" &amp; BF$1, DataRegularSeason20242025!$D$3:$D$1315, $A31)+SUMIFS(DataRegularSeason20242025!$AB$3:$AB$1315,DataRegularSeason20242025!$B$3:$B$1315, "&lt;=" &amp; BF$1, DataRegularSeason20242025!$E$3:$E$1315, $A31)</f>
        <v>13</v>
      </c>
      <c r="BG31">
        <f>SUMIFS(DataRegularSeason20242025!$AA$3:$AA$1315,DataRegularSeason20242025!$B$3:$B$1315, "&lt;=" &amp; BG$1, DataRegularSeason20242025!$D$3:$D$1315, $A31)+SUMIFS(DataRegularSeason20242025!$AB$3:$AB$1315,DataRegularSeason20242025!$B$3:$B$1315, "&lt;=" &amp; BG$1, DataRegularSeason20242025!$E$3:$E$1315, $A31)</f>
        <v>13</v>
      </c>
      <c r="BH31">
        <f>SUMIFS(DataRegularSeason20242025!$AA$3:$AA$1315,DataRegularSeason20242025!$B$3:$B$1315, "&lt;=" &amp; BH$1, DataRegularSeason20242025!$D$3:$D$1315, $A31)+SUMIFS(DataRegularSeason20242025!$AB$3:$AB$1315,DataRegularSeason20242025!$B$3:$B$1315, "&lt;=" &amp; BH$1, DataRegularSeason20242025!$E$3:$E$1315, $A31)</f>
        <v>13</v>
      </c>
      <c r="BI31">
        <f>SUMIFS(DataRegularSeason20242025!$AA$3:$AA$1315,DataRegularSeason20242025!$B$3:$B$1315, "&lt;=" &amp; BI$1, DataRegularSeason20242025!$D$3:$D$1315, $A31)+SUMIFS(DataRegularSeason20242025!$AB$3:$AB$1315,DataRegularSeason20242025!$B$3:$B$1315, "&lt;=" &amp; BI$1, DataRegularSeason20242025!$E$3:$E$1315, $A31)</f>
        <v>13</v>
      </c>
      <c r="BJ31">
        <f>SUMIFS(DataRegularSeason20242025!$AA$3:$AA$1315,DataRegularSeason20242025!$B$3:$B$1315, "&lt;=" &amp; BJ$1, DataRegularSeason20242025!$D$3:$D$1315, $A31)+SUMIFS(DataRegularSeason20242025!$AB$3:$AB$1315,DataRegularSeason20242025!$B$3:$B$1315, "&lt;=" &amp; BJ$1, DataRegularSeason20242025!$E$3:$E$1315, $A31)</f>
        <v>13</v>
      </c>
      <c r="BK31">
        <f>SUMIFS(DataRegularSeason20242025!$AA$3:$AA$1315,DataRegularSeason20242025!$B$3:$B$1315, "&lt;=" &amp; BK$1, DataRegularSeason20242025!$D$3:$D$1315, $A31)+SUMIFS(DataRegularSeason20242025!$AB$3:$AB$1315,DataRegularSeason20242025!$B$3:$B$1315, "&lt;=" &amp; BK$1, DataRegularSeason20242025!$E$3:$E$1315, $A31)</f>
        <v>13</v>
      </c>
      <c r="BL31">
        <f>SUMIFS(DataRegularSeason20242025!$AA$3:$AA$1315,DataRegularSeason20242025!$B$3:$B$1315, "&lt;=" &amp; BL$1, DataRegularSeason20242025!$D$3:$D$1315, $A31)+SUMIFS(DataRegularSeason20242025!$AB$3:$AB$1315,DataRegularSeason20242025!$B$3:$B$1315, "&lt;=" &amp; BL$1, DataRegularSeason20242025!$E$3:$E$1315, $A31)</f>
        <v>13</v>
      </c>
      <c r="BM31">
        <f>SUMIFS(DataRegularSeason20242025!$AA$3:$AA$1315,DataRegularSeason20242025!$B$3:$B$1315, "&lt;=" &amp; BM$1, DataRegularSeason20242025!$D$3:$D$1315, $A31)+SUMIFS(DataRegularSeason20242025!$AB$3:$AB$1315,DataRegularSeason20242025!$B$3:$B$1315, "&lt;=" &amp; BM$1, DataRegularSeason20242025!$E$3:$E$1315, $A31)</f>
        <v>13</v>
      </c>
      <c r="BN31">
        <f>SUMIFS(DataRegularSeason20242025!$AA$3:$AA$1315,DataRegularSeason20242025!$B$3:$B$1315, "&lt;=" &amp; BN$1, DataRegularSeason20242025!$D$3:$D$1315, $A31)+SUMIFS(DataRegularSeason20242025!$AB$3:$AB$1315,DataRegularSeason20242025!$B$3:$B$1315, "&lt;=" &amp; BN$1, DataRegularSeason20242025!$E$3:$E$1315, $A31)</f>
        <v>13</v>
      </c>
      <c r="BO31">
        <f>SUMIFS(DataRegularSeason20242025!$AA$3:$AA$1315,DataRegularSeason20242025!$B$3:$B$1315, "&lt;=" &amp; BO$1, DataRegularSeason20242025!$D$3:$D$1315, $A31)+SUMIFS(DataRegularSeason20242025!$AB$3:$AB$1315,DataRegularSeason20242025!$B$3:$B$1315, "&lt;=" &amp; BO$1, DataRegularSeason20242025!$E$3:$E$1315, $A31)</f>
        <v>13</v>
      </c>
      <c r="BP31">
        <f>SUMIFS(DataRegularSeason20242025!$AA$3:$AA$1315,DataRegularSeason20242025!$B$3:$B$1315, "&lt;=" &amp; BP$1, DataRegularSeason20242025!$D$3:$D$1315, $A31)+SUMIFS(DataRegularSeason20242025!$AB$3:$AB$1315,DataRegularSeason20242025!$B$3:$B$1315, "&lt;=" &amp; BP$1, DataRegularSeason20242025!$E$3:$E$1315, $A31)</f>
        <v>13</v>
      </c>
      <c r="BQ31">
        <f>SUMIFS(DataRegularSeason20242025!$AA$3:$AA$1315,DataRegularSeason20242025!$B$3:$B$1315, "&lt;=" &amp; BQ$1, DataRegularSeason20242025!$D$3:$D$1315, $A31)+SUMIFS(DataRegularSeason20242025!$AB$3:$AB$1315,DataRegularSeason20242025!$B$3:$B$1315, "&lt;=" &amp; BQ$1, DataRegularSeason20242025!$E$3:$E$1315, $A31)</f>
        <v>13</v>
      </c>
      <c r="BR31">
        <f>SUMIFS(DataRegularSeason20242025!$AA$3:$AA$1315,DataRegularSeason20242025!$B$3:$B$1315, "&lt;=" &amp; BR$1, DataRegularSeason20242025!$D$3:$D$1315, $A31)+SUMIFS(DataRegularSeason20242025!$AB$3:$AB$1315,DataRegularSeason20242025!$B$3:$B$1315, "&lt;=" &amp; BR$1, DataRegularSeason20242025!$E$3:$E$1315, $A31)</f>
        <v>13</v>
      </c>
      <c r="BS31">
        <f>SUMIFS(DataRegularSeason20242025!$AA$3:$AA$1315,DataRegularSeason20242025!$B$3:$B$1315, "&lt;=" &amp; BS$1, DataRegularSeason20242025!$D$3:$D$1315, $A31)+SUMIFS(DataRegularSeason20242025!$AB$3:$AB$1315,DataRegularSeason20242025!$B$3:$B$1315, "&lt;=" &amp; BS$1, DataRegularSeason20242025!$E$3:$E$1315, $A31)</f>
        <v>13</v>
      </c>
      <c r="BT31">
        <f>SUMIFS(DataRegularSeason20242025!$AA$3:$AA$1315,DataRegularSeason20242025!$B$3:$B$1315, "&lt;=" &amp; BT$1, DataRegularSeason20242025!$D$3:$D$1315, $A31)+SUMIFS(DataRegularSeason20242025!$AB$3:$AB$1315,DataRegularSeason20242025!$B$3:$B$1315, "&lt;=" &amp; BT$1, DataRegularSeason20242025!$E$3:$E$1315, $A31)</f>
        <v>13</v>
      </c>
      <c r="BU31">
        <f>SUMIFS(DataRegularSeason20242025!$AA$3:$AA$1315,DataRegularSeason20242025!$B$3:$B$1315, "&lt;=" &amp; BU$1, DataRegularSeason20242025!$D$3:$D$1315, $A31)+SUMIFS(DataRegularSeason20242025!$AB$3:$AB$1315,DataRegularSeason20242025!$B$3:$B$1315, "&lt;=" &amp; BU$1, DataRegularSeason20242025!$E$3:$E$1315, $A31)</f>
        <v>13</v>
      </c>
      <c r="BV31">
        <f>SUMIFS(DataRegularSeason20242025!$AA$3:$AA$1315,DataRegularSeason20242025!$B$3:$B$1315, "&lt;=" &amp; BV$1, DataRegularSeason20242025!$D$3:$D$1315, $A31)+SUMIFS(DataRegularSeason20242025!$AB$3:$AB$1315,DataRegularSeason20242025!$B$3:$B$1315, "&lt;=" &amp; BV$1, DataRegularSeason20242025!$E$3:$E$1315, $A31)</f>
        <v>13</v>
      </c>
      <c r="BW31">
        <f>SUMIFS(DataRegularSeason20242025!$AA$3:$AA$1315,DataRegularSeason20242025!$B$3:$B$1315, "&lt;=" &amp; BW$1, DataRegularSeason20242025!$D$3:$D$1315, $A31)+SUMIFS(DataRegularSeason20242025!$AB$3:$AB$1315,DataRegularSeason20242025!$B$3:$B$1315, "&lt;=" &amp; BW$1, DataRegularSeason20242025!$E$3:$E$1315, $A31)</f>
        <v>13</v>
      </c>
      <c r="BX31">
        <f>SUMIFS(DataRegularSeason20242025!$AA$3:$AA$1315,DataRegularSeason20242025!$B$3:$B$1315, "&lt;=" &amp; BX$1, DataRegularSeason20242025!$D$3:$D$1315, $A31)+SUMIFS(DataRegularSeason20242025!$AB$3:$AB$1315,DataRegularSeason20242025!$B$3:$B$1315, "&lt;=" &amp; BX$1, DataRegularSeason20242025!$E$3:$E$1315, $A31)</f>
        <v>13</v>
      </c>
      <c r="BY31">
        <f>SUMIFS(DataRegularSeason20242025!$AA$3:$AA$1315,DataRegularSeason20242025!$B$3:$B$1315, "&lt;=" &amp; BY$1, DataRegularSeason20242025!$D$3:$D$1315, $A31)+SUMIFS(DataRegularSeason20242025!$AB$3:$AB$1315,DataRegularSeason20242025!$B$3:$B$1315, "&lt;=" &amp; BY$1, DataRegularSeason20242025!$E$3:$E$1315, $A31)</f>
        <v>13</v>
      </c>
      <c r="BZ31">
        <f>SUMIFS(DataRegularSeason20242025!$AA$3:$AA$1315,DataRegularSeason20242025!$B$3:$B$1315, "&lt;=" &amp; BZ$1, DataRegularSeason20242025!$D$3:$D$1315, $A31)+SUMIFS(DataRegularSeason20242025!$AB$3:$AB$1315,DataRegularSeason20242025!$B$3:$B$1315, "&lt;=" &amp; BZ$1, DataRegularSeason20242025!$E$3:$E$1315, $A31)</f>
        <v>13</v>
      </c>
      <c r="CA31">
        <f>SUMIFS(DataRegularSeason20242025!$AA$3:$AA$1315,DataRegularSeason20242025!$B$3:$B$1315, "&lt;=" &amp; CA$1, DataRegularSeason20242025!$D$3:$D$1315, $A31)+SUMIFS(DataRegularSeason20242025!$AB$3:$AB$1315,DataRegularSeason20242025!$B$3:$B$1315, "&lt;=" &amp; CA$1, DataRegularSeason20242025!$E$3:$E$1315, $A31)</f>
        <v>13</v>
      </c>
      <c r="CB31">
        <f>SUMIFS(DataRegularSeason20242025!$AA$3:$AA$1315,DataRegularSeason20242025!$B$3:$B$1315, "&lt;=" &amp; CB$1, DataRegularSeason20242025!$D$3:$D$1315, $A31)+SUMIFS(DataRegularSeason20242025!$AB$3:$AB$1315,DataRegularSeason20242025!$B$3:$B$1315, "&lt;=" &amp; CB$1, DataRegularSeason20242025!$E$3:$E$1315, $A31)</f>
        <v>13</v>
      </c>
      <c r="CC31">
        <f>SUMIFS(DataRegularSeason20242025!$AA$3:$AA$1315,DataRegularSeason20242025!$B$3:$B$1315, "&lt;=" &amp; CC$1, DataRegularSeason20242025!$D$3:$D$1315, $A31)+SUMIFS(DataRegularSeason20242025!$AB$3:$AB$1315,DataRegularSeason20242025!$B$3:$B$1315, "&lt;=" &amp; CC$1, DataRegularSeason20242025!$E$3:$E$1315, $A31)</f>
        <v>13</v>
      </c>
      <c r="CD31">
        <f>SUMIFS(DataRegularSeason20242025!$AA$3:$AA$1315,DataRegularSeason20242025!$B$3:$B$1315, "&lt;=" &amp; CD$1, DataRegularSeason20242025!$D$3:$D$1315, $A31)+SUMIFS(DataRegularSeason20242025!$AB$3:$AB$1315,DataRegularSeason20242025!$B$3:$B$1315, "&lt;=" &amp; CD$1, DataRegularSeason20242025!$E$3:$E$1315, $A31)</f>
        <v>13</v>
      </c>
      <c r="CE31">
        <f>SUMIFS(DataRegularSeason20242025!$AA$3:$AA$1315,DataRegularSeason20242025!$B$3:$B$1315, "&lt;=" &amp; CE$1, DataRegularSeason20242025!$D$3:$D$1315, $A31)+SUMIFS(DataRegularSeason20242025!$AB$3:$AB$1315,DataRegularSeason20242025!$B$3:$B$1315, "&lt;=" &amp; CE$1, DataRegularSeason20242025!$E$3:$E$1315, $A31)</f>
        <v>13</v>
      </c>
      <c r="CF31">
        <f>SUMIFS(DataRegularSeason20242025!$AA$3:$AA$1315,DataRegularSeason20242025!$B$3:$B$1315, "&lt;=" &amp; CF$1, DataRegularSeason20242025!$D$3:$D$1315, $A31)+SUMIFS(DataRegularSeason20242025!$AB$3:$AB$1315,DataRegularSeason20242025!$B$3:$B$1315, "&lt;=" &amp; CF$1, DataRegularSeason20242025!$E$3:$E$1315, $A31)</f>
        <v>13</v>
      </c>
      <c r="CG31">
        <f>SUMIFS(DataRegularSeason20242025!$AA$3:$AA$1315,DataRegularSeason20242025!$B$3:$B$1315, "&lt;=" &amp; CG$1, DataRegularSeason20242025!$D$3:$D$1315, $A31)+SUMIFS(DataRegularSeason20242025!$AB$3:$AB$1315,DataRegularSeason20242025!$B$3:$B$1315, "&lt;=" &amp; CG$1, DataRegularSeason20242025!$E$3:$E$1315, $A31)</f>
        <v>13</v>
      </c>
      <c r="CH31">
        <f>SUMIFS(DataRegularSeason20242025!$AA$3:$AA$1315,DataRegularSeason20242025!$B$3:$B$1315, "&lt;=" &amp; CH$1, DataRegularSeason20242025!$D$3:$D$1315, $A31)+SUMIFS(DataRegularSeason20242025!$AB$3:$AB$1315,DataRegularSeason20242025!$B$3:$B$1315, "&lt;=" &amp; CH$1, DataRegularSeason20242025!$E$3:$E$1315, $A31)</f>
        <v>13</v>
      </c>
      <c r="CI31">
        <f>SUMIFS(DataRegularSeason20242025!$AA$3:$AA$1315,DataRegularSeason20242025!$B$3:$B$1315, "&lt;=" &amp; CI$1, DataRegularSeason20242025!$D$3:$D$1315, $A31)+SUMIFS(DataRegularSeason20242025!$AB$3:$AB$1315,DataRegularSeason20242025!$B$3:$B$1315, "&lt;=" &amp; CI$1, DataRegularSeason20242025!$E$3:$E$1315, $A31)</f>
        <v>13</v>
      </c>
      <c r="CJ31">
        <f>SUMIFS(DataRegularSeason20242025!$AA$3:$AA$1315,DataRegularSeason20242025!$B$3:$B$1315, "&lt;=" &amp; CJ$1, DataRegularSeason20242025!$D$3:$D$1315, $A31)+SUMIFS(DataRegularSeason20242025!$AB$3:$AB$1315,DataRegularSeason20242025!$B$3:$B$1315, "&lt;=" &amp; CJ$1, DataRegularSeason20242025!$E$3:$E$1315, $A31)</f>
        <v>13</v>
      </c>
      <c r="CK31">
        <f>SUMIFS(DataRegularSeason20242025!$AA$3:$AA$1315,DataRegularSeason20242025!$B$3:$B$1315, "&lt;=" &amp; CK$1, DataRegularSeason20242025!$D$3:$D$1315, $A31)+SUMIFS(DataRegularSeason20242025!$AB$3:$AB$1315,DataRegularSeason20242025!$B$3:$B$1315, "&lt;=" &amp; CK$1, DataRegularSeason20242025!$E$3:$E$1315, $A31)</f>
        <v>13</v>
      </c>
      <c r="CL31">
        <f>SUMIFS(DataRegularSeason20242025!$AA$3:$AA$1315,DataRegularSeason20242025!$B$3:$B$1315, "&lt;=" &amp; CL$1, DataRegularSeason20242025!$D$3:$D$1315, $A31)+SUMIFS(DataRegularSeason20242025!$AB$3:$AB$1315,DataRegularSeason20242025!$B$3:$B$1315, "&lt;=" &amp; CL$1, DataRegularSeason20242025!$E$3:$E$1315, $A31)</f>
        <v>13</v>
      </c>
      <c r="CM31">
        <f>SUMIFS(DataRegularSeason20242025!$AA$3:$AA$1315,DataRegularSeason20242025!$B$3:$B$1315, "&lt;=" &amp; CM$1, DataRegularSeason20242025!$D$3:$D$1315, $A31)+SUMIFS(DataRegularSeason20242025!$AB$3:$AB$1315,DataRegularSeason20242025!$B$3:$B$1315, "&lt;=" &amp; CM$1, DataRegularSeason20242025!$E$3:$E$1315, $A31)</f>
        <v>13</v>
      </c>
      <c r="CN31">
        <f>SUMIFS(DataRegularSeason20242025!$AA$3:$AA$1315,DataRegularSeason20242025!$B$3:$B$1315, "&lt;=" &amp; CN$1, DataRegularSeason20242025!$D$3:$D$1315, $A31)+SUMIFS(DataRegularSeason20242025!$AB$3:$AB$1315,DataRegularSeason20242025!$B$3:$B$1315, "&lt;=" &amp; CN$1, DataRegularSeason20242025!$E$3:$E$1315, $A31)</f>
        <v>13</v>
      </c>
      <c r="CO31">
        <f>SUMIFS(DataRegularSeason20242025!$AA$3:$AA$1315,DataRegularSeason20242025!$B$3:$B$1315, "&lt;=" &amp; CO$1, DataRegularSeason20242025!$D$3:$D$1315, $A31)+SUMIFS(DataRegularSeason20242025!$AB$3:$AB$1315,DataRegularSeason20242025!$B$3:$B$1315, "&lt;=" &amp; CO$1, DataRegularSeason20242025!$E$3:$E$1315, $A31)</f>
        <v>13</v>
      </c>
      <c r="CP31">
        <f>SUMIFS(DataRegularSeason20242025!$AA$3:$AA$1315,DataRegularSeason20242025!$B$3:$B$1315, "&lt;=" &amp; CP$1, DataRegularSeason20242025!$D$3:$D$1315, $A31)+SUMIFS(DataRegularSeason20242025!$AB$3:$AB$1315,DataRegularSeason20242025!$B$3:$B$1315, "&lt;=" &amp; CP$1, DataRegularSeason20242025!$E$3:$E$1315, $A31)</f>
        <v>13</v>
      </c>
      <c r="CQ31">
        <f>SUMIFS(DataRegularSeason20242025!$AA$3:$AA$1315,DataRegularSeason20242025!$B$3:$B$1315, "&lt;=" &amp; CQ$1, DataRegularSeason20242025!$D$3:$D$1315, $A31)+SUMIFS(DataRegularSeason20242025!$AB$3:$AB$1315,DataRegularSeason20242025!$B$3:$B$1315, "&lt;=" &amp; CQ$1, DataRegularSeason20242025!$E$3:$E$1315, $A31)</f>
        <v>13</v>
      </c>
      <c r="CR31">
        <f>SUMIFS(DataRegularSeason20242025!$AA$3:$AA$1315,DataRegularSeason20242025!$B$3:$B$1315, "&lt;=" &amp; CR$1, DataRegularSeason20242025!$D$3:$D$1315, $A31)+SUMIFS(DataRegularSeason20242025!$AB$3:$AB$1315,DataRegularSeason20242025!$B$3:$B$1315, "&lt;=" &amp; CR$1, DataRegularSeason20242025!$E$3:$E$1315, $A31)</f>
        <v>13</v>
      </c>
      <c r="CS31">
        <f>SUMIFS(DataRegularSeason20242025!$AA$3:$AA$1315,DataRegularSeason20242025!$B$3:$B$1315, "&lt;=" &amp; CS$1, DataRegularSeason20242025!$D$3:$D$1315, $A31)+SUMIFS(DataRegularSeason20242025!$AB$3:$AB$1315,DataRegularSeason20242025!$B$3:$B$1315, "&lt;=" &amp; CS$1, DataRegularSeason20242025!$E$3:$E$1315, $A31)</f>
        <v>13</v>
      </c>
      <c r="CT31">
        <f>SUMIFS(DataRegularSeason20242025!$AA$3:$AA$1315,DataRegularSeason20242025!$B$3:$B$1315, "&lt;=" &amp; CT$1, DataRegularSeason20242025!$D$3:$D$1315, $A31)+SUMIFS(DataRegularSeason20242025!$AB$3:$AB$1315,DataRegularSeason20242025!$B$3:$B$1315, "&lt;=" &amp; CT$1, DataRegularSeason20242025!$E$3:$E$1315, $A31)</f>
        <v>13</v>
      </c>
      <c r="CU31">
        <f>SUMIFS(DataRegularSeason20242025!$AA$3:$AA$1315,DataRegularSeason20242025!$B$3:$B$1315, "&lt;=" &amp; CU$1, DataRegularSeason20242025!$D$3:$D$1315, $A31)+SUMIFS(DataRegularSeason20242025!$AB$3:$AB$1315,DataRegularSeason20242025!$B$3:$B$1315, "&lt;=" &amp; CU$1, DataRegularSeason20242025!$E$3:$E$1315, $A31)</f>
        <v>13</v>
      </c>
      <c r="CV31">
        <f>SUMIFS(DataRegularSeason20242025!$AA$3:$AA$1315,DataRegularSeason20242025!$B$3:$B$1315, "&lt;=" &amp; CV$1, DataRegularSeason20242025!$D$3:$D$1315, $A31)+SUMIFS(DataRegularSeason20242025!$AB$3:$AB$1315,DataRegularSeason20242025!$B$3:$B$1315, "&lt;=" &amp; CV$1, DataRegularSeason20242025!$E$3:$E$1315, $A31)</f>
        <v>13</v>
      </c>
      <c r="CW31">
        <f>SUMIFS(DataRegularSeason20242025!$AA$3:$AA$1315,DataRegularSeason20242025!$B$3:$B$1315, "&lt;=" &amp; CW$1, DataRegularSeason20242025!$D$3:$D$1315, $A31)+SUMIFS(DataRegularSeason20242025!$AB$3:$AB$1315,DataRegularSeason20242025!$B$3:$B$1315, "&lt;=" &amp; CW$1, DataRegularSeason20242025!$E$3:$E$1315, $A31)</f>
        <v>13</v>
      </c>
      <c r="CX31">
        <f>SUMIFS(DataRegularSeason20242025!$AA$3:$AA$1315,DataRegularSeason20242025!$B$3:$B$1315, "&lt;=" &amp; CX$1, DataRegularSeason20242025!$D$3:$D$1315, $A31)+SUMIFS(DataRegularSeason20242025!$AB$3:$AB$1315,DataRegularSeason20242025!$B$3:$B$1315, "&lt;=" &amp; CX$1, DataRegularSeason20242025!$E$3:$E$1315, $A31)</f>
        <v>13</v>
      </c>
      <c r="CY31">
        <f>SUMIFS(DataRegularSeason20242025!$AA$3:$AA$1315,DataRegularSeason20242025!$B$3:$B$1315, "&lt;=" &amp; CY$1, DataRegularSeason20242025!$D$3:$D$1315, $A31)+SUMIFS(DataRegularSeason20242025!$AB$3:$AB$1315,DataRegularSeason20242025!$B$3:$B$1315, "&lt;=" &amp; CY$1, DataRegularSeason20242025!$E$3:$E$1315, $A31)</f>
        <v>13</v>
      </c>
      <c r="CZ31">
        <f>SUMIFS(DataRegularSeason20242025!$AA$3:$AA$1315,DataRegularSeason20242025!$B$3:$B$1315, "&lt;=" &amp; CZ$1, DataRegularSeason20242025!$D$3:$D$1315, $A31)+SUMIFS(DataRegularSeason20242025!$AB$3:$AB$1315,DataRegularSeason20242025!$B$3:$B$1315, "&lt;=" &amp; CZ$1, DataRegularSeason20242025!$E$3:$E$1315, $A31)</f>
        <v>13</v>
      </c>
      <c r="DA31">
        <f>SUMIFS(DataRegularSeason20242025!$AA$3:$AA$1315,DataRegularSeason20242025!$B$3:$B$1315, "&lt;=" &amp; DA$1, DataRegularSeason20242025!$D$3:$D$1315, $A31)+SUMIFS(DataRegularSeason20242025!$AB$3:$AB$1315,DataRegularSeason20242025!$B$3:$B$1315, "&lt;=" &amp; DA$1, DataRegularSeason20242025!$E$3:$E$1315, $A31)</f>
        <v>13</v>
      </c>
      <c r="DB31">
        <f>SUMIFS(DataRegularSeason20242025!$AA$3:$AA$1315,DataRegularSeason20242025!$B$3:$B$1315, "&lt;=" &amp; DB$1, DataRegularSeason20242025!$D$3:$D$1315, $A31)+SUMIFS(DataRegularSeason20242025!$AB$3:$AB$1315,DataRegularSeason20242025!$B$3:$B$1315, "&lt;=" &amp; DB$1, DataRegularSeason20242025!$E$3:$E$1315, $A31)</f>
        <v>13</v>
      </c>
      <c r="DC31">
        <f>SUMIFS(DataRegularSeason20242025!$AA$3:$AA$1315,DataRegularSeason20242025!$B$3:$B$1315, "&lt;=" &amp; DC$1, DataRegularSeason20242025!$D$3:$D$1315, $A31)+SUMIFS(DataRegularSeason20242025!$AB$3:$AB$1315,DataRegularSeason20242025!$B$3:$B$1315, "&lt;=" &amp; DC$1, DataRegularSeason20242025!$E$3:$E$1315, $A31)</f>
        <v>13</v>
      </c>
      <c r="DD31">
        <f>SUMIFS(DataRegularSeason20242025!$AA$3:$AA$1315,DataRegularSeason20242025!$B$3:$B$1315, "&lt;=" &amp; DD$1, DataRegularSeason20242025!$D$3:$D$1315, $A31)+SUMIFS(DataRegularSeason20242025!$AB$3:$AB$1315,DataRegularSeason20242025!$B$3:$B$1315, "&lt;=" &amp; DD$1, DataRegularSeason20242025!$E$3:$E$1315, $A31)</f>
        <v>13</v>
      </c>
      <c r="DE31">
        <f>SUMIFS(DataRegularSeason20242025!$AA$3:$AA$1315,DataRegularSeason20242025!$B$3:$B$1315, "&lt;=" &amp; DE$1, DataRegularSeason20242025!$D$3:$D$1315, $A31)+SUMIFS(DataRegularSeason20242025!$AB$3:$AB$1315,DataRegularSeason20242025!$B$3:$B$1315, "&lt;=" &amp; DE$1, DataRegularSeason20242025!$E$3:$E$1315, $A31)</f>
        <v>13</v>
      </c>
      <c r="DF31">
        <f>SUMIFS(DataRegularSeason20242025!$AA$3:$AA$1315,DataRegularSeason20242025!$B$3:$B$1315, "&lt;=" &amp; DF$1, DataRegularSeason20242025!$D$3:$D$1315, $A31)+SUMIFS(DataRegularSeason20242025!$AB$3:$AB$1315,DataRegularSeason20242025!$B$3:$B$1315, "&lt;=" &amp; DF$1, DataRegularSeason20242025!$E$3:$E$1315, $A31)</f>
        <v>13</v>
      </c>
      <c r="DG31">
        <f>SUMIFS(DataRegularSeason20242025!$AA$3:$AA$1315,DataRegularSeason20242025!$B$3:$B$1315, "&lt;=" &amp; DG$1, DataRegularSeason20242025!$D$3:$D$1315, $A31)+SUMIFS(DataRegularSeason20242025!$AB$3:$AB$1315,DataRegularSeason20242025!$B$3:$B$1315, "&lt;=" &amp; DG$1, DataRegularSeason20242025!$E$3:$E$1315, $A31)</f>
        <v>13</v>
      </c>
      <c r="DH31">
        <f>SUMIFS(DataRegularSeason20242025!$AA$3:$AA$1315,DataRegularSeason20242025!$B$3:$B$1315, "&lt;=" &amp; DH$1, DataRegularSeason20242025!$D$3:$D$1315, $A31)+SUMIFS(DataRegularSeason20242025!$AB$3:$AB$1315,DataRegularSeason20242025!$B$3:$B$1315, "&lt;=" &amp; DH$1, DataRegularSeason20242025!$E$3:$E$1315, $A31)</f>
        <v>13</v>
      </c>
      <c r="DI31">
        <f>SUMIFS(DataRegularSeason20242025!$AA$3:$AA$1315,DataRegularSeason20242025!$B$3:$B$1315, "&lt;=" &amp; DI$1, DataRegularSeason20242025!$D$3:$D$1315, $A31)+SUMIFS(DataRegularSeason20242025!$AB$3:$AB$1315,DataRegularSeason20242025!$B$3:$B$1315, "&lt;=" &amp; DI$1, DataRegularSeason20242025!$E$3:$E$1315, $A31)</f>
        <v>13</v>
      </c>
      <c r="DJ31">
        <f>SUMIFS(DataRegularSeason20242025!$AA$3:$AA$1315,DataRegularSeason20242025!$B$3:$B$1315, "&lt;=" &amp; DJ$1, DataRegularSeason20242025!$D$3:$D$1315, $A31)+SUMIFS(DataRegularSeason20242025!$AB$3:$AB$1315,DataRegularSeason20242025!$B$3:$B$1315, "&lt;=" &amp; DJ$1, DataRegularSeason20242025!$E$3:$E$1315, $A31)</f>
        <v>13</v>
      </c>
      <c r="DK31">
        <f>SUMIFS(DataRegularSeason20242025!$AA$3:$AA$1315,DataRegularSeason20242025!$B$3:$B$1315, "&lt;=" &amp; DK$1, DataRegularSeason20242025!$D$3:$D$1315, $A31)+SUMIFS(DataRegularSeason20242025!$AB$3:$AB$1315,DataRegularSeason20242025!$B$3:$B$1315, "&lt;=" &amp; DK$1, DataRegularSeason20242025!$E$3:$E$1315, $A31)</f>
        <v>13</v>
      </c>
      <c r="DL31">
        <f>SUMIFS(DataRegularSeason20242025!$AA$3:$AA$1315,DataRegularSeason20242025!$B$3:$B$1315, "&lt;=" &amp; DL$1, DataRegularSeason20242025!$D$3:$D$1315, $A31)+SUMIFS(DataRegularSeason20242025!$AB$3:$AB$1315,DataRegularSeason20242025!$B$3:$B$1315, "&lt;=" &amp; DL$1, DataRegularSeason20242025!$E$3:$E$1315, $A31)</f>
        <v>13</v>
      </c>
      <c r="DM31">
        <f>SUMIFS(DataRegularSeason20242025!$AA$3:$AA$1315,DataRegularSeason20242025!$B$3:$B$1315, "&lt;=" &amp; DM$1, DataRegularSeason20242025!$D$3:$D$1315, $A31)+SUMIFS(DataRegularSeason20242025!$AB$3:$AB$1315,DataRegularSeason20242025!$B$3:$B$1315, "&lt;=" &amp; DM$1, DataRegularSeason20242025!$E$3:$E$1315, $A31)</f>
        <v>13</v>
      </c>
      <c r="DN31">
        <f>SUMIFS(DataRegularSeason20242025!$AA$3:$AA$1315,DataRegularSeason20242025!$B$3:$B$1315, "&lt;=" &amp; DN$1, DataRegularSeason20242025!$D$3:$D$1315, $A31)+SUMIFS(DataRegularSeason20242025!$AB$3:$AB$1315,DataRegularSeason20242025!$B$3:$B$1315, "&lt;=" &amp; DN$1, DataRegularSeason20242025!$E$3:$E$1315, $A31)</f>
        <v>13</v>
      </c>
      <c r="DO31">
        <f>SUMIFS(DataRegularSeason20242025!$AA$3:$AA$1315,DataRegularSeason20242025!$B$3:$B$1315, "&lt;=" &amp; DO$1, DataRegularSeason20242025!$D$3:$D$1315, $A31)+SUMIFS(DataRegularSeason20242025!$AB$3:$AB$1315,DataRegularSeason20242025!$B$3:$B$1315, "&lt;=" &amp; DO$1, DataRegularSeason20242025!$E$3:$E$1315, $A31)</f>
        <v>13</v>
      </c>
      <c r="DP31">
        <f>SUMIFS(DataRegularSeason20242025!$AA$3:$AA$1315,DataRegularSeason20242025!$B$3:$B$1315, "&lt;=" &amp; DP$1, DataRegularSeason20242025!$D$3:$D$1315, $A31)+SUMIFS(DataRegularSeason20242025!$AB$3:$AB$1315,DataRegularSeason20242025!$B$3:$B$1315, "&lt;=" &amp; DP$1, DataRegularSeason20242025!$E$3:$E$1315, $A31)</f>
        <v>13</v>
      </c>
      <c r="DQ31">
        <f>SUMIFS(DataRegularSeason20242025!$AA$3:$AA$1315,DataRegularSeason20242025!$B$3:$B$1315, "&lt;=" &amp; DQ$1, DataRegularSeason20242025!$D$3:$D$1315, $A31)+SUMIFS(DataRegularSeason20242025!$AB$3:$AB$1315,DataRegularSeason20242025!$B$3:$B$1315, "&lt;=" &amp; DQ$1, DataRegularSeason20242025!$E$3:$E$1315, $A31)</f>
        <v>13</v>
      </c>
      <c r="DR31">
        <f>SUMIFS(DataRegularSeason20242025!$AA$3:$AA$1315,DataRegularSeason20242025!$B$3:$B$1315, "&lt;=" &amp; DR$1, DataRegularSeason20242025!$D$3:$D$1315, $A31)+SUMIFS(DataRegularSeason20242025!$AB$3:$AB$1315,DataRegularSeason20242025!$B$3:$B$1315, "&lt;=" &amp; DR$1, DataRegularSeason20242025!$E$3:$E$1315, $A31)</f>
        <v>13</v>
      </c>
      <c r="DS31">
        <f>SUMIFS(DataRegularSeason20242025!$AA$3:$AA$1315,DataRegularSeason20242025!$B$3:$B$1315, "&lt;=" &amp; DS$1, DataRegularSeason20242025!$D$3:$D$1315, $A31)+SUMIFS(DataRegularSeason20242025!$AB$3:$AB$1315,DataRegularSeason20242025!$B$3:$B$1315, "&lt;=" &amp; DS$1, DataRegularSeason20242025!$E$3:$E$1315, $A31)</f>
        <v>13</v>
      </c>
      <c r="DT31">
        <f>SUMIFS(DataRegularSeason20242025!$AA$3:$AA$1315,DataRegularSeason20242025!$B$3:$B$1315, "&lt;=" &amp; DT$1, DataRegularSeason20242025!$D$3:$D$1315, $A31)+SUMIFS(DataRegularSeason20242025!$AB$3:$AB$1315,DataRegularSeason20242025!$B$3:$B$1315, "&lt;=" &amp; DT$1, DataRegularSeason20242025!$E$3:$E$1315, $A31)</f>
        <v>13</v>
      </c>
      <c r="DU31">
        <f>SUMIFS(DataRegularSeason20242025!$AA$3:$AA$1315,DataRegularSeason20242025!$B$3:$B$1315, "&lt;=" &amp; DU$1, DataRegularSeason20242025!$D$3:$D$1315, $A31)+SUMIFS(DataRegularSeason20242025!$AB$3:$AB$1315,DataRegularSeason20242025!$B$3:$B$1315, "&lt;=" &amp; DU$1, DataRegularSeason20242025!$E$3:$E$1315, $A31)</f>
        <v>13</v>
      </c>
      <c r="DV31">
        <f>SUMIFS(DataRegularSeason20242025!$AA$3:$AA$1315,DataRegularSeason20242025!$B$3:$B$1315, "&lt;=" &amp; DV$1, DataRegularSeason20242025!$D$3:$D$1315, $A31)+SUMIFS(DataRegularSeason20242025!$AB$3:$AB$1315,DataRegularSeason20242025!$B$3:$B$1315, "&lt;=" &amp; DV$1, DataRegularSeason20242025!$E$3:$E$1315, $A31)</f>
        <v>13</v>
      </c>
      <c r="DW31">
        <f>SUMIFS(DataRegularSeason20242025!$AA$3:$AA$1315,DataRegularSeason20242025!$B$3:$B$1315, "&lt;=" &amp; DW$1, DataRegularSeason20242025!$D$3:$D$1315, $A31)+SUMIFS(DataRegularSeason20242025!$AB$3:$AB$1315,DataRegularSeason20242025!$B$3:$B$1315, "&lt;=" &amp; DW$1, DataRegularSeason20242025!$E$3:$E$1315, $A31)</f>
        <v>13</v>
      </c>
      <c r="DX31">
        <f>SUMIFS(DataRegularSeason20242025!$AA$3:$AA$1315,DataRegularSeason20242025!$B$3:$B$1315, "&lt;=" &amp; DX$1, DataRegularSeason20242025!$D$3:$D$1315, $A31)+SUMIFS(DataRegularSeason20242025!$AB$3:$AB$1315,DataRegularSeason20242025!$B$3:$B$1315, "&lt;=" &amp; DX$1, DataRegularSeason20242025!$E$3:$E$1315, $A31)</f>
        <v>13</v>
      </c>
      <c r="DY31">
        <f>SUMIFS(DataRegularSeason20242025!$AA$3:$AA$1315,DataRegularSeason20242025!$B$3:$B$1315, "&lt;=" &amp; DY$1, DataRegularSeason20242025!$D$3:$D$1315, $A31)+SUMIFS(DataRegularSeason20242025!$AB$3:$AB$1315,DataRegularSeason20242025!$B$3:$B$1315, "&lt;=" &amp; DY$1, DataRegularSeason20242025!$E$3:$E$1315, $A31)</f>
        <v>13</v>
      </c>
      <c r="DZ31">
        <f>SUMIFS(DataRegularSeason20242025!$AA$3:$AA$1315,DataRegularSeason20242025!$B$3:$B$1315, "&lt;=" &amp; DZ$1, DataRegularSeason20242025!$D$3:$D$1315, $A31)+SUMIFS(DataRegularSeason20242025!$AB$3:$AB$1315,DataRegularSeason20242025!$B$3:$B$1315, "&lt;=" &amp; DZ$1, DataRegularSeason20242025!$E$3:$E$1315, $A31)</f>
        <v>13</v>
      </c>
      <c r="EA31">
        <f>SUMIFS(DataRegularSeason20242025!$AA$3:$AA$1315,DataRegularSeason20242025!$B$3:$B$1315, "&lt;=" &amp; EA$1, DataRegularSeason20242025!$D$3:$D$1315, $A31)+SUMIFS(DataRegularSeason20242025!$AB$3:$AB$1315,DataRegularSeason20242025!$B$3:$B$1315, "&lt;=" &amp; EA$1, DataRegularSeason20242025!$E$3:$E$1315, $A31)</f>
        <v>13</v>
      </c>
      <c r="EB31">
        <f>SUMIFS(DataRegularSeason20242025!$AA$3:$AA$1315,DataRegularSeason20242025!$B$3:$B$1315, "&lt;=" &amp; EB$1, DataRegularSeason20242025!$D$3:$D$1315, $A31)+SUMIFS(DataRegularSeason20242025!$AB$3:$AB$1315,DataRegularSeason20242025!$B$3:$B$1315, "&lt;=" &amp; EB$1, DataRegularSeason20242025!$E$3:$E$1315, $A31)</f>
        <v>13</v>
      </c>
      <c r="EC31">
        <f>SUMIFS(DataRegularSeason20242025!$AA$3:$AA$1315,DataRegularSeason20242025!$B$3:$B$1315, "&lt;=" &amp; EC$1, DataRegularSeason20242025!$D$3:$D$1315, $A31)+SUMIFS(DataRegularSeason20242025!$AB$3:$AB$1315,DataRegularSeason20242025!$B$3:$B$1315, "&lt;=" &amp; EC$1, DataRegularSeason20242025!$E$3:$E$1315, $A31)</f>
        <v>13</v>
      </c>
      <c r="ED31">
        <f>SUMIFS(DataRegularSeason20242025!$AA$3:$AA$1315,DataRegularSeason20242025!$B$3:$B$1315, "&lt;=" &amp; ED$1, DataRegularSeason20242025!$D$3:$D$1315, $A31)+SUMIFS(DataRegularSeason20242025!$AB$3:$AB$1315,DataRegularSeason20242025!$B$3:$B$1315, "&lt;=" &amp; ED$1, DataRegularSeason20242025!$E$3:$E$1315, $A31)</f>
        <v>13</v>
      </c>
      <c r="EE31">
        <f>SUMIFS(DataRegularSeason20242025!$AA$3:$AA$1315,DataRegularSeason20242025!$B$3:$B$1315, "&lt;=" &amp; EE$1, DataRegularSeason20242025!$D$3:$D$1315, $A31)+SUMIFS(DataRegularSeason20242025!$AB$3:$AB$1315,DataRegularSeason20242025!$B$3:$B$1315, "&lt;=" &amp; EE$1, DataRegularSeason20242025!$E$3:$E$1315, $A31)</f>
        <v>13</v>
      </c>
      <c r="EF31">
        <f>SUMIFS(DataRegularSeason20242025!$AA$3:$AA$1315,DataRegularSeason20242025!$B$3:$B$1315, "&lt;=" &amp; EF$1, DataRegularSeason20242025!$D$3:$D$1315, $A31)+SUMIFS(DataRegularSeason20242025!$AB$3:$AB$1315,DataRegularSeason20242025!$B$3:$B$1315, "&lt;=" &amp; EF$1, DataRegularSeason20242025!$E$3:$E$1315, $A31)</f>
        <v>13</v>
      </c>
      <c r="EG31">
        <f>SUMIFS(DataRegularSeason20242025!$AA$3:$AA$1315,DataRegularSeason20242025!$B$3:$B$1315, "&lt;=" &amp; EG$1, DataRegularSeason20242025!$D$3:$D$1315, $A31)+SUMIFS(DataRegularSeason20242025!$AB$3:$AB$1315,DataRegularSeason20242025!$B$3:$B$1315, "&lt;=" &amp; EG$1, DataRegularSeason20242025!$E$3:$E$1315, $A31)</f>
        <v>13</v>
      </c>
      <c r="EH31">
        <f>SUMIFS(DataRegularSeason20242025!$AA$3:$AA$1315,DataRegularSeason20242025!$B$3:$B$1315, "&lt;=" &amp; EH$1, DataRegularSeason20242025!$D$3:$D$1315, $A31)+SUMIFS(DataRegularSeason20242025!$AB$3:$AB$1315,DataRegularSeason20242025!$B$3:$B$1315, "&lt;=" &amp; EH$1, DataRegularSeason20242025!$E$3:$E$1315, $A31)</f>
        <v>13</v>
      </c>
      <c r="EI31">
        <f>SUMIFS(DataRegularSeason20242025!$AA$3:$AA$1315,DataRegularSeason20242025!$B$3:$B$1315, "&lt;=" &amp; EI$1, DataRegularSeason20242025!$D$3:$D$1315, $A31)+SUMIFS(DataRegularSeason20242025!$AB$3:$AB$1315,DataRegularSeason20242025!$B$3:$B$1315, "&lt;=" &amp; EI$1, DataRegularSeason20242025!$E$3:$E$1315, $A31)</f>
        <v>13</v>
      </c>
      <c r="EJ31">
        <f>SUMIFS(DataRegularSeason20242025!$AA$3:$AA$1315,DataRegularSeason20242025!$B$3:$B$1315, "&lt;=" &amp; EJ$1, DataRegularSeason20242025!$D$3:$D$1315, $A31)+SUMIFS(DataRegularSeason20242025!$AB$3:$AB$1315,DataRegularSeason20242025!$B$3:$B$1315, "&lt;=" &amp; EJ$1, DataRegularSeason20242025!$E$3:$E$1315, $A31)</f>
        <v>13</v>
      </c>
      <c r="EK31">
        <f>SUMIFS(DataRegularSeason20242025!$AA$3:$AA$1315,DataRegularSeason20242025!$B$3:$B$1315, "&lt;=" &amp; EK$1, DataRegularSeason20242025!$D$3:$D$1315, $A31)+SUMIFS(DataRegularSeason20242025!$AB$3:$AB$1315,DataRegularSeason20242025!$B$3:$B$1315, "&lt;=" &amp; EK$1, DataRegularSeason20242025!$E$3:$E$1315, $A31)</f>
        <v>13</v>
      </c>
      <c r="EL31">
        <f>SUMIFS(DataRegularSeason20242025!$AA$3:$AA$1315,DataRegularSeason20242025!$B$3:$B$1315, "&lt;=" &amp; EL$1, DataRegularSeason20242025!$D$3:$D$1315, $A31)+SUMIFS(DataRegularSeason20242025!$AB$3:$AB$1315,DataRegularSeason20242025!$B$3:$B$1315, "&lt;=" &amp; EL$1, DataRegularSeason20242025!$E$3:$E$1315, $A31)</f>
        <v>13</v>
      </c>
      <c r="EM31">
        <f>SUMIFS(DataRegularSeason20242025!$AA$3:$AA$1315,DataRegularSeason20242025!$B$3:$B$1315, "&lt;=" &amp; EM$1, DataRegularSeason20242025!$D$3:$D$1315, $A31)+SUMIFS(DataRegularSeason20242025!$AB$3:$AB$1315,DataRegularSeason20242025!$B$3:$B$1315, "&lt;=" &amp; EM$1, DataRegularSeason20242025!$E$3:$E$1315, $A31)</f>
        <v>13</v>
      </c>
      <c r="EN31">
        <f>SUMIFS(DataRegularSeason20242025!$AA$3:$AA$1315,DataRegularSeason20242025!$B$3:$B$1315, "&lt;=" &amp; EN$1, DataRegularSeason20242025!$D$3:$D$1315, $A31)+SUMIFS(DataRegularSeason20242025!$AB$3:$AB$1315,DataRegularSeason20242025!$B$3:$B$1315, "&lt;=" &amp; EN$1, DataRegularSeason20242025!$E$3:$E$1315, $A31)</f>
        <v>13</v>
      </c>
      <c r="EO31">
        <f>SUMIFS(DataRegularSeason20242025!$AA$3:$AA$1315,DataRegularSeason20242025!$B$3:$B$1315, "&lt;=" &amp; EO$1, DataRegularSeason20242025!$D$3:$D$1315, $A31)+SUMIFS(DataRegularSeason20242025!$AB$3:$AB$1315,DataRegularSeason20242025!$B$3:$B$1315, "&lt;=" &amp; EO$1, DataRegularSeason20242025!$E$3:$E$1315, $A31)</f>
        <v>13</v>
      </c>
      <c r="EP31">
        <f>SUMIFS(DataRegularSeason20242025!$AA$3:$AA$1315,DataRegularSeason20242025!$B$3:$B$1315, "&lt;=" &amp; EP$1, DataRegularSeason20242025!$D$3:$D$1315, $A31)+SUMIFS(DataRegularSeason20242025!$AB$3:$AB$1315,DataRegularSeason20242025!$B$3:$B$1315, "&lt;=" &amp; EP$1, DataRegularSeason20242025!$E$3:$E$1315, $A31)</f>
        <v>13</v>
      </c>
      <c r="EQ31">
        <f>SUMIFS(DataRegularSeason20242025!$AA$3:$AA$1315,DataRegularSeason20242025!$B$3:$B$1315, "&lt;=" &amp; EQ$1, DataRegularSeason20242025!$D$3:$D$1315, $A31)+SUMIFS(DataRegularSeason20242025!$AB$3:$AB$1315,DataRegularSeason20242025!$B$3:$B$1315, "&lt;=" &amp; EQ$1, DataRegularSeason20242025!$E$3:$E$1315, $A31)</f>
        <v>13</v>
      </c>
      <c r="ER31">
        <f>SUMIFS(DataRegularSeason20242025!$AA$3:$AA$1315,DataRegularSeason20242025!$B$3:$B$1315, "&lt;=" &amp; ER$1, DataRegularSeason20242025!$D$3:$D$1315, $A31)+SUMIFS(DataRegularSeason20242025!$AB$3:$AB$1315,DataRegularSeason20242025!$B$3:$B$1315, "&lt;=" &amp; ER$1, DataRegularSeason20242025!$E$3:$E$1315, $A31)</f>
        <v>13</v>
      </c>
      <c r="ES31">
        <f>SUMIFS(DataRegularSeason20242025!$AA$3:$AA$1315,DataRegularSeason20242025!$B$3:$B$1315, "&lt;=" &amp; ES$1, DataRegularSeason20242025!$D$3:$D$1315, $A31)+SUMIFS(DataRegularSeason20242025!$AB$3:$AB$1315,DataRegularSeason20242025!$B$3:$B$1315, "&lt;=" &amp; ES$1, DataRegularSeason20242025!$E$3:$E$1315, $A31)</f>
        <v>13</v>
      </c>
      <c r="ET31">
        <f>SUMIFS(DataRegularSeason20242025!$AA$3:$AA$1315,DataRegularSeason20242025!$B$3:$B$1315, "&lt;=" &amp; ET$1, DataRegularSeason20242025!$D$3:$D$1315, $A31)+SUMIFS(DataRegularSeason20242025!$AB$3:$AB$1315,DataRegularSeason20242025!$B$3:$B$1315, "&lt;=" &amp; ET$1, DataRegularSeason20242025!$E$3:$E$1315, $A31)</f>
        <v>13</v>
      </c>
      <c r="EU31">
        <f>SUMIFS(DataRegularSeason20242025!$AA$3:$AA$1315,DataRegularSeason20242025!$B$3:$B$1315, "&lt;=" &amp; EU$1, DataRegularSeason20242025!$D$3:$D$1315, $A31)+SUMIFS(DataRegularSeason20242025!$AB$3:$AB$1315,DataRegularSeason20242025!$B$3:$B$1315, "&lt;=" &amp; EU$1, DataRegularSeason20242025!$E$3:$E$1315, $A31)</f>
        <v>13</v>
      </c>
      <c r="EV31">
        <f>SUMIFS(DataRegularSeason20242025!$AA$3:$AA$1315,DataRegularSeason20242025!$B$3:$B$1315, "&lt;=" &amp; EV$1, DataRegularSeason20242025!$D$3:$D$1315, $A31)+SUMIFS(DataRegularSeason20242025!$AB$3:$AB$1315,DataRegularSeason20242025!$B$3:$B$1315, "&lt;=" &amp; EV$1, DataRegularSeason20242025!$E$3:$E$1315, $A31)</f>
        <v>13</v>
      </c>
      <c r="EW31">
        <f>SUMIFS(DataRegularSeason20242025!$AA$3:$AA$1315,DataRegularSeason20242025!$B$3:$B$1315, "&lt;=" &amp; EW$1, DataRegularSeason20242025!$D$3:$D$1315, $A31)+SUMIFS(DataRegularSeason20242025!$AB$3:$AB$1315,DataRegularSeason20242025!$B$3:$B$1315, "&lt;=" &amp; EW$1, DataRegularSeason20242025!$E$3:$E$1315, $A31)</f>
        <v>13</v>
      </c>
      <c r="EX31">
        <f>SUMIFS(DataRegularSeason20242025!$AA$3:$AA$1315,DataRegularSeason20242025!$B$3:$B$1315, "&lt;=" &amp; EX$1, DataRegularSeason20242025!$D$3:$D$1315, $A31)+SUMIFS(DataRegularSeason20242025!$AB$3:$AB$1315,DataRegularSeason20242025!$B$3:$B$1315, "&lt;=" &amp; EX$1, DataRegularSeason20242025!$E$3:$E$1315, $A31)</f>
        <v>13</v>
      </c>
      <c r="EY31">
        <f>SUMIFS(DataRegularSeason20242025!$AA$3:$AA$1315,DataRegularSeason20242025!$B$3:$B$1315, "&lt;=" &amp; EY$1, DataRegularSeason20242025!$D$3:$D$1315, $A31)+SUMIFS(DataRegularSeason20242025!$AB$3:$AB$1315,DataRegularSeason20242025!$B$3:$B$1315, "&lt;=" &amp; EY$1, DataRegularSeason20242025!$E$3:$E$1315, $A31)</f>
        <v>13</v>
      </c>
      <c r="EZ31">
        <f>SUMIFS(DataRegularSeason20242025!$AA$3:$AA$1315,DataRegularSeason20242025!$B$3:$B$1315, "&lt;=" &amp; EZ$1, DataRegularSeason20242025!$D$3:$D$1315, $A31)+SUMIFS(DataRegularSeason20242025!$AB$3:$AB$1315,DataRegularSeason20242025!$B$3:$B$1315, "&lt;=" &amp; EZ$1, DataRegularSeason20242025!$E$3:$E$1315, $A31)</f>
        <v>13</v>
      </c>
      <c r="FA31">
        <f>SUMIFS(DataRegularSeason20242025!$AA$3:$AA$1315,DataRegularSeason20242025!$B$3:$B$1315, "&lt;=" &amp; FA$1, DataRegularSeason20242025!$D$3:$D$1315, $A31)+SUMIFS(DataRegularSeason20242025!$AB$3:$AB$1315,DataRegularSeason20242025!$B$3:$B$1315, "&lt;=" &amp; FA$1, DataRegularSeason20242025!$E$3:$E$1315, $A31)</f>
        <v>13</v>
      </c>
      <c r="FB31">
        <f>SUMIFS(DataRegularSeason20242025!$AA$3:$AA$1315,DataRegularSeason20242025!$B$3:$B$1315, "&lt;=" &amp; FB$1, DataRegularSeason20242025!$D$3:$D$1315, $A31)+SUMIFS(DataRegularSeason20242025!$AB$3:$AB$1315,DataRegularSeason20242025!$B$3:$B$1315, "&lt;=" &amp; FB$1, DataRegularSeason20242025!$E$3:$E$1315, $A31)</f>
        <v>13</v>
      </c>
      <c r="FC31">
        <f>SUMIFS(DataRegularSeason20242025!$AA$3:$AA$1315,DataRegularSeason20242025!$B$3:$B$1315, "&lt;=" &amp; FC$1, DataRegularSeason20242025!$D$3:$D$1315, $A31)+SUMIFS(DataRegularSeason20242025!$AB$3:$AB$1315,DataRegularSeason20242025!$B$3:$B$1315, "&lt;=" &amp; FC$1, DataRegularSeason20242025!$E$3:$E$1315, $A31)</f>
        <v>13</v>
      </c>
      <c r="FD31">
        <f>SUMIFS(DataRegularSeason20242025!$AA$3:$AA$1315,DataRegularSeason20242025!$B$3:$B$1315, "&lt;=" &amp; FD$1, DataRegularSeason20242025!$D$3:$D$1315, $A31)+SUMIFS(DataRegularSeason20242025!$AB$3:$AB$1315,DataRegularSeason20242025!$B$3:$B$1315, "&lt;=" &amp; FD$1, DataRegularSeason20242025!$E$3:$E$1315, $A31)</f>
        <v>13</v>
      </c>
      <c r="FE31">
        <f>SUMIFS(DataRegularSeason20242025!$AA$3:$AA$1315,DataRegularSeason20242025!$B$3:$B$1315, "&lt;=" &amp; FE$1, DataRegularSeason20242025!$D$3:$D$1315, $A31)+SUMIFS(DataRegularSeason20242025!$AB$3:$AB$1315,DataRegularSeason20242025!$B$3:$B$1315, "&lt;=" &amp; FE$1, DataRegularSeason20242025!$E$3:$E$1315, $A31)</f>
        <v>13</v>
      </c>
      <c r="FF31">
        <f>SUMIFS(DataRegularSeason20242025!$AA$3:$AA$1315,DataRegularSeason20242025!$B$3:$B$1315, "&lt;=" &amp; FF$1, DataRegularSeason20242025!$D$3:$D$1315, $A31)+SUMIFS(DataRegularSeason20242025!$AB$3:$AB$1315,DataRegularSeason20242025!$B$3:$B$1315, "&lt;=" &amp; FF$1, DataRegularSeason20242025!$E$3:$E$1315, $A31)</f>
        <v>13</v>
      </c>
      <c r="FG31">
        <f>SUMIFS(DataRegularSeason20242025!$AA$3:$AA$1315,DataRegularSeason20242025!$B$3:$B$1315, "&lt;=" &amp; FG$1, DataRegularSeason20242025!$D$3:$D$1315, $A31)+SUMIFS(DataRegularSeason20242025!$AB$3:$AB$1315,DataRegularSeason20242025!$B$3:$B$1315, "&lt;=" &amp; FG$1, DataRegularSeason20242025!$E$3:$E$1315, $A31)</f>
        <v>13</v>
      </c>
      <c r="FH31">
        <f>SUMIFS(DataRegularSeason20242025!$AA$3:$AA$1315,DataRegularSeason20242025!$B$3:$B$1315, "&lt;=" &amp; FH$1, DataRegularSeason20242025!$D$3:$D$1315, $A31)+SUMIFS(DataRegularSeason20242025!$AB$3:$AB$1315,DataRegularSeason20242025!$B$3:$B$1315, "&lt;=" &amp; FH$1, DataRegularSeason20242025!$E$3:$E$1315, $A31)</f>
        <v>13</v>
      </c>
      <c r="FI31">
        <f>SUMIFS(DataRegularSeason20242025!$AA$3:$AA$1315,DataRegularSeason20242025!$B$3:$B$1315, "&lt;=" &amp; FI$1, DataRegularSeason20242025!$D$3:$D$1315, $A31)+SUMIFS(DataRegularSeason20242025!$AB$3:$AB$1315,DataRegularSeason20242025!$B$3:$B$1315, "&lt;=" &amp; FI$1, DataRegularSeason20242025!$E$3:$E$1315, $A31)</f>
        <v>13</v>
      </c>
      <c r="FJ31">
        <f>SUMIFS(DataRegularSeason20242025!$AA$3:$AA$1315,DataRegularSeason20242025!$B$3:$B$1315, "&lt;=" &amp; FJ$1, DataRegularSeason20242025!$D$3:$D$1315, $A31)+SUMIFS(DataRegularSeason20242025!$AB$3:$AB$1315,DataRegularSeason20242025!$B$3:$B$1315, "&lt;=" &amp; FJ$1, DataRegularSeason20242025!$E$3:$E$1315, $A31)</f>
        <v>13</v>
      </c>
      <c r="FK31">
        <f>SUMIFS(DataRegularSeason20242025!$AA$3:$AA$1315,DataRegularSeason20242025!$B$3:$B$1315, "&lt;=" &amp; FK$1, DataRegularSeason20242025!$D$3:$D$1315, $A31)+SUMIFS(DataRegularSeason20242025!$AB$3:$AB$1315,DataRegularSeason20242025!$B$3:$B$1315, "&lt;=" &amp; FK$1, DataRegularSeason20242025!$E$3:$E$1315, $A31)</f>
        <v>13</v>
      </c>
      <c r="FL31">
        <f>SUMIFS(DataRegularSeason20242025!$AA$3:$AA$1315,DataRegularSeason20242025!$B$3:$B$1315, "&lt;=" &amp; FL$1, DataRegularSeason20242025!$D$3:$D$1315, $A31)+SUMIFS(DataRegularSeason20242025!$AB$3:$AB$1315,DataRegularSeason20242025!$B$3:$B$1315, "&lt;=" &amp; FL$1, DataRegularSeason20242025!$E$3:$E$1315, $A31)</f>
        <v>13</v>
      </c>
      <c r="FM31">
        <f>SUMIFS(DataRegularSeason20242025!$AA$3:$AA$1315,DataRegularSeason20242025!$B$3:$B$1315, "&lt;=" &amp; FM$1, DataRegularSeason20242025!$D$3:$D$1315, $A31)+SUMIFS(DataRegularSeason20242025!$AB$3:$AB$1315,DataRegularSeason20242025!$B$3:$B$1315, "&lt;=" &amp; FM$1, DataRegularSeason20242025!$E$3:$E$1315, $A31)</f>
        <v>13</v>
      </c>
      <c r="FN31">
        <f>SUMIFS(DataRegularSeason20242025!$AA$3:$AA$1315,DataRegularSeason20242025!$B$3:$B$1315, "&lt;=" &amp; FN$1, DataRegularSeason20242025!$D$3:$D$1315, $A31)+SUMIFS(DataRegularSeason20242025!$AB$3:$AB$1315,DataRegularSeason20242025!$B$3:$B$1315, "&lt;=" &amp; FN$1, DataRegularSeason20242025!$E$3:$E$1315, $A31)</f>
        <v>13</v>
      </c>
      <c r="FO31">
        <f>SUMIFS(DataRegularSeason20242025!$AA$3:$AA$1315,DataRegularSeason20242025!$B$3:$B$1315, "&lt;=" &amp; FO$1, DataRegularSeason20242025!$D$3:$D$1315, $A31)+SUMIFS(DataRegularSeason20242025!$AB$3:$AB$1315,DataRegularSeason20242025!$B$3:$B$1315, "&lt;=" &amp; FO$1, DataRegularSeason20242025!$E$3:$E$1315, $A31)</f>
        <v>13</v>
      </c>
      <c r="FP31">
        <f>SUMIFS(DataRegularSeason20242025!$AA$3:$AA$1315,DataRegularSeason20242025!$B$3:$B$1315, "&lt;=" &amp; FP$1, DataRegularSeason20242025!$D$3:$D$1315, $A31)+SUMIFS(DataRegularSeason20242025!$AB$3:$AB$1315,DataRegularSeason20242025!$B$3:$B$1315, "&lt;=" &amp; FP$1, DataRegularSeason20242025!$E$3:$E$1315, $A31)</f>
        <v>13</v>
      </c>
      <c r="FQ31">
        <f>SUMIFS(DataRegularSeason20242025!$AA$3:$AA$1315,DataRegularSeason20242025!$B$3:$B$1315, "&lt;=" &amp; FQ$1, DataRegularSeason20242025!$D$3:$D$1315, $A31)+SUMIFS(DataRegularSeason20242025!$AB$3:$AB$1315,DataRegularSeason20242025!$B$3:$B$1315, "&lt;=" &amp; FQ$1, DataRegularSeason20242025!$E$3:$E$1315, $A31)</f>
        <v>13</v>
      </c>
      <c r="FR31">
        <f>SUMIFS(DataRegularSeason20242025!$AA$3:$AA$1315,DataRegularSeason20242025!$B$3:$B$1315, "&lt;=" &amp; FR$1, DataRegularSeason20242025!$D$3:$D$1315, $A31)+SUMIFS(DataRegularSeason20242025!$AB$3:$AB$1315,DataRegularSeason20242025!$B$3:$B$1315, "&lt;=" &amp; FR$1, DataRegularSeason20242025!$E$3:$E$1315, $A31)</f>
        <v>13</v>
      </c>
      <c r="FS31">
        <f>SUMIFS(DataRegularSeason20242025!$AA$3:$AA$1315,DataRegularSeason20242025!$B$3:$B$1315, "&lt;=" &amp; FS$1, DataRegularSeason20242025!$D$3:$D$1315, $A31)+SUMIFS(DataRegularSeason20242025!$AB$3:$AB$1315,DataRegularSeason20242025!$B$3:$B$1315, "&lt;=" &amp; FS$1, DataRegularSeason20242025!$E$3:$E$1315, $A31)</f>
        <v>13</v>
      </c>
      <c r="FT31">
        <f>SUMIFS(DataRegularSeason20242025!$AA$3:$AA$1315,DataRegularSeason20242025!$B$3:$B$1315, "&lt;=" &amp; FT$1, DataRegularSeason20242025!$D$3:$D$1315, $A31)+SUMIFS(DataRegularSeason20242025!$AB$3:$AB$1315,DataRegularSeason20242025!$B$3:$B$1315, "&lt;=" &amp; FT$1, DataRegularSeason20242025!$E$3:$E$1315, $A31)</f>
        <v>13</v>
      </c>
      <c r="FU31">
        <f>SUMIFS(DataRegularSeason20242025!$AA$3:$AA$1315,DataRegularSeason20242025!$B$3:$B$1315, "&lt;=" &amp; FU$1, DataRegularSeason20242025!$D$3:$D$1315, $A31)+SUMIFS(DataRegularSeason20242025!$AB$3:$AB$1315,DataRegularSeason20242025!$B$3:$B$1315, "&lt;=" &amp; FU$1, DataRegularSeason20242025!$E$3:$E$1315, $A31)</f>
        <v>13</v>
      </c>
      <c r="FV31">
        <f>SUMIFS(DataRegularSeason20242025!$AA$3:$AA$1315,DataRegularSeason20242025!$B$3:$B$1315, "&lt;=" &amp; FV$1, DataRegularSeason20242025!$D$3:$D$1315, $A31)+SUMIFS(DataRegularSeason20242025!$AB$3:$AB$1315,DataRegularSeason20242025!$B$3:$B$1315, "&lt;=" &amp; FV$1, DataRegularSeason20242025!$E$3:$E$1315, $A31)</f>
        <v>13</v>
      </c>
      <c r="FW31">
        <f>SUMIFS(DataRegularSeason20242025!$AA$3:$AA$1315,DataRegularSeason20242025!$B$3:$B$1315, "&lt;=" &amp; FW$1, DataRegularSeason20242025!$D$3:$D$1315, $A31)+SUMIFS(DataRegularSeason20242025!$AB$3:$AB$1315,DataRegularSeason20242025!$B$3:$B$1315, "&lt;=" &amp; FW$1, DataRegularSeason20242025!$E$3:$E$1315, $A31)</f>
        <v>13</v>
      </c>
      <c r="FX31">
        <f>SUMIFS(DataRegularSeason20242025!$AA$3:$AA$1315,DataRegularSeason20242025!$B$3:$B$1315, "&lt;=" &amp; FX$1, DataRegularSeason20242025!$D$3:$D$1315, $A31)+SUMIFS(DataRegularSeason20242025!$AB$3:$AB$1315,DataRegularSeason20242025!$B$3:$B$1315, "&lt;=" &amp; FX$1, DataRegularSeason20242025!$E$3:$E$1315, $A31)</f>
        <v>13</v>
      </c>
      <c r="FY31">
        <f>SUMIFS(DataRegularSeason20242025!$AA$3:$AA$1315,DataRegularSeason20242025!$B$3:$B$1315, "&lt;=" &amp; FY$1, DataRegularSeason20242025!$D$3:$D$1315, $A31)+SUMIFS(DataRegularSeason20242025!$AB$3:$AB$1315,DataRegularSeason20242025!$B$3:$B$1315, "&lt;=" &amp; FY$1, DataRegularSeason20242025!$E$3:$E$1315, $A31)</f>
        <v>13</v>
      </c>
      <c r="FZ31">
        <f>SUMIFS(DataRegularSeason20242025!$AA$3:$AA$1315,DataRegularSeason20242025!$B$3:$B$1315, "&lt;=" &amp; FZ$1, DataRegularSeason20242025!$D$3:$D$1315, $A31)+SUMIFS(DataRegularSeason20242025!$AB$3:$AB$1315,DataRegularSeason20242025!$B$3:$B$1315, "&lt;=" &amp; FZ$1, DataRegularSeason20242025!$E$3:$E$1315, $A31)</f>
        <v>13</v>
      </c>
      <c r="GA31">
        <f>SUMIFS(DataRegularSeason20242025!$AA$3:$AA$1315,DataRegularSeason20242025!$B$3:$B$1315, "&lt;=" &amp; GA$1, DataRegularSeason20242025!$D$3:$D$1315, $A31)+SUMIFS(DataRegularSeason20242025!$AB$3:$AB$1315,DataRegularSeason20242025!$B$3:$B$1315, "&lt;=" &amp; GA$1, DataRegularSeason20242025!$E$3:$E$1315, $A31)</f>
        <v>13</v>
      </c>
      <c r="GB31">
        <f>SUMIFS(DataRegularSeason20242025!$AA$3:$AA$1315,DataRegularSeason20242025!$B$3:$B$1315, "&lt;=" &amp; GB$1, DataRegularSeason20242025!$D$3:$D$1315, $A31)+SUMIFS(DataRegularSeason20242025!$AB$3:$AB$1315,DataRegularSeason20242025!$B$3:$B$1315, "&lt;=" &amp; GB$1, DataRegularSeason20242025!$E$3:$E$1315, $A31)</f>
        <v>13</v>
      </c>
      <c r="GC31">
        <f>SUMIFS(DataRegularSeason20242025!$AA$3:$AA$1315,DataRegularSeason20242025!$B$3:$B$1315, "&lt;=" &amp; GC$1, DataRegularSeason20242025!$D$3:$D$1315, $A31)+SUMIFS(DataRegularSeason20242025!$AB$3:$AB$1315,DataRegularSeason20242025!$B$3:$B$1315, "&lt;=" &amp; GC$1, DataRegularSeason20242025!$E$3:$E$1315, $A31)</f>
        <v>13</v>
      </c>
      <c r="GD31">
        <f>SUMIFS(DataRegularSeason20242025!$AA$3:$AA$1315,DataRegularSeason20242025!$B$3:$B$1315, "&lt;=" &amp; GD$1, DataRegularSeason20242025!$D$3:$D$1315, $A31)+SUMIFS(DataRegularSeason20242025!$AB$3:$AB$1315,DataRegularSeason20242025!$B$3:$B$1315, "&lt;=" &amp; GD$1, DataRegularSeason20242025!$E$3:$E$1315, $A31)</f>
        <v>13</v>
      </c>
      <c r="GE31">
        <f>SUMIFS(DataRegularSeason20242025!$AA$3:$AA$1315,DataRegularSeason20242025!$B$3:$B$1315, "&lt;=" &amp; GE$1, DataRegularSeason20242025!$D$3:$D$1315, $A31)+SUMIFS(DataRegularSeason20242025!$AB$3:$AB$1315,DataRegularSeason20242025!$B$3:$B$1315, "&lt;=" &amp; GE$1, DataRegularSeason20242025!$E$3:$E$1315, $A31)</f>
        <v>13</v>
      </c>
      <c r="GF31">
        <f>SUMIFS(DataRegularSeason20242025!$AA$3:$AA$1315,DataRegularSeason20242025!$B$3:$B$1315, "&lt;=" &amp; GF$1, DataRegularSeason20242025!$D$3:$D$1315, $A31)+SUMIFS(DataRegularSeason20242025!$AB$3:$AB$1315,DataRegularSeason20242025!$B$3:$B$1315, "&lt;=" &amp; GF$1, DataRegularSeason20242025!$E$3:$E$1315, $A31)</f>
        <v>13</v>
      </c>
      <c r="GG31">
        <f>SUMIFS(DataRegularSeason20242025!$AA$3:$AA$1315,DataRegularSeason20242025!$B$3:$B$1315, "&lt;=" &amp; GG$1, DataRegularSeason20242025!$D$3:$D$1315, $A31)+SUMIFS(DataRegularSeason20242025!$AB$3:$AB$1315,DataRegularSeason20242025!$B$3:$B$1315, "&lt;=" &amp; GG$1, DataRegularSeason20242025!$E$3:$E$1315, $A31)</f>
        <v>13</v>
      </c>
      <c r="GH31">
        <f>SUMIFS(DataRegularSeason20242025!$AA$3:$AA$1315,DataRegularSeason20242025!$B$3:$B$1315, "&lt;=" &amp; GH$1, DataRegularSeason20242025!$D$3:$D$1315, $A31)+SUMIFS(DataRegularSeason20242025!$AB$3:$AB$1315,DataRegularSeason20242025!$B$3:$B$1315, "&lt;=" &amp; GH$1, DataRegularSeason20242025!$E$3:$E$1315, $A31)</f>
        <v>13</v>
      </c>
      <c r="GI31">
        <f>SUMIFS(DataRegularSeason20242025!$AA$3:$AA$1315,DataRegularSeason20242025!$B$3:$B$1315, "&lt;=" &amp; GI$1, DataRegularSeason20242025!$D$3:$D$1315, $A31)+SUMIFS(DataRegularSeason20242025!$AB$3:$AB$1315,DataRegularSeason20242025!$B$3:$B$1315, "&lt;=" &amp; GI$1, DataRegularSeason20242025!$E$3:$E$1315, $A31)</f>
        <v>13</v>
      </c>
      <c r="GJ31">
        <f>SUMIFS(DataRegularSeason20242025!$AA$3:$AA$1315,DataRegularSeason20242025!$B$3:$B$1315, "&lt;=" &amp; GJ$1, DataRegularSeason20242025!$D$3:$D$1315, $A31)+SUMIFS(DataRegularSeason20242025!$AB$3:$AB$1315,DataRegularSeason20242025!$B$3:$B$1315, "&lt;=" &amp; GJ$1, DataRegularSeason20242025!$E$3:$E$1315, $A31)</f>
        <v>13</v>
      </c>
      <c r="GK31">
        <f>SUMIFS(DataRegularSeason20242025!$AA$3:$AA$1315,DataRegularSeason20242025!$B$3:$B$1315, "&lt;=" &amp; GK$1, DataRegularSeason20242025!$D$3:$D$1315, $A31)+SUMIFS(DataRegularSeason20242025!$AB$3:$AB$1315,DataRegularSeason20242025!$B$3:$B$1315, "&lt;=" &amp; GK$1, DataRegularSeason20242025!$E$3:$E$1315, $A31)</f>
        <v>13</v>
      </c>
      <c r="GL31">
        <f>SUMIFS(DataRegularSeason20242025!$AA$3:$AA$1315,DataRegularSeason20242025!$B$3:$B$1315, "&lt;=" &amp; GL$1, DataRegularSeason20242025!$D$3:$D$1315, $A31)+SUMIFS(DataRegularSeason20242025!$AB$3:$AB$1315,DataRegularSeason20242025!$B$3:$B$1315, "&lt;=" &amp; GL$1, DataRegularSeason20242025!$E$3:$E$1315, $A31)</f>
        <v>13</v>
      </c>
      <c r="GM31">
        <f>SUMIFS(DataRegularSeason20242025!$AA$3:$AA$1315,DataRegularSeason20242025!$B$3:$B$1315, "&lt;=" &amp; GM$1, DataRegularSeason20242025!$D$3:$D$1315, $A31)+SUMIFS(DataRegularSeason20242025!$AB$3:$AB$1315,DataRegularSeason20242025!$B$3:$B$1315, "&lt;=" &amp; GM$1, DataRegularSeason20242025!$E$3:$E$1315, $A31)</f>
        <v>13</v>
      </c>
      <c r="GN31">
        <f>SUMIFS(DataRegularSeason20242025!$AA$3:$AA$1315,DataRegularSeason20242025!$B$3:$B$1315, "&lt;=" &amp; GN$1, DataRegularSeason20242025!$D$3:$D$1315, $A31)+SUMIFS(DataRegularSeason20242025!$AB$3:$AB$1315,DataRegularSeason20242025!$B$3:$B$1315, "&lt;=" &amp; GN$1, DataRegularSeason20242025!$E$3:$E$1315, $A31)</f>
        <v>13</v>
      </c>
      <c r="GO31">
        <f>SUMIFS(DataRegularSeason20242025!$AA$3:$AA$1315,DataRegularSeason20242025!$B$3:$B$1315, "&lt;=" &amp; GO$1, DataRegularSeason20242025!$D$3:$D$1315, $A31)+SUMIFS(DataRegularSeason20242025!$AB$3:$AB$1315,DataRegularSeason20242025!$B$3:$B$1315, "&lt;=" &amp; GO$1, DataRegularSeason20242025!$E$3:$E$1315, $A31)</f>
        <v>13</v>
      </c>
      <c r="GP31">
        <f>SUMIFS(DataRegularSeason20242025!$AA$3:$AA$1315,DataRegularSeason20242025!$B$3:$B$1315, "&lt;=" &amp; GP$1, DataRegularSeason20242025!$D$3:$D$1315, $A31)+SUMIFS(DataRegularSeason20242025!$AB$3:$AB$1315,DataRegularSeason20242025!$B$3:$B$1315, "&lt;=" &amp; GP$1, DataRegularSeason20242025!$E$3:$E$1315, $A31)</f>
        <v>13</v>
      </c>
      <c r="GQ31">
        <f>SUMIFS(DataRegularSeason20242025!$AA$3:$AA$1315,DataRegularSeason20242025!$B$3:$B$1315, "&lt;=" &amp; GQ$1, DataRegularSeason20242025!$D$3:$D$1315, $A31)+SUMIFS(DataRegularSeason20242025!$AB$3:$AB$1315,DataRegularSeason20242025!$B$3:$B$1315, "&lt;=" &amp; GQ$1, DataRegularSeason20242025!$E$3:$E$1315, $A31)</f>
        <v>13</v>
      </c>
      <c r="GR31">
        <f>SUMIFS(DataRegularSeason20242025!$AA$3:$AA$1315,DataRegularSeason20242025!$B$3:$B$1315, "&lt;=" &amp; GR$1, DataRegularSeason20242025!$D$3:$D$1315, $A31)+SUMIFS(DataRegularSeason20242025!$AB$3:$AB$1315,DataRegularSeason20242025!$B$3:$B$1315, "&lt;=" &amp; GR$1, DataRegularSeason20242025!$E$3:$E$1315, $A31)</f>
        <v>13</v>
      </c>
      <c r="GS31">
        <f>SUMIFS(DataRegularSeason20242025!$AA$3:$AA$1315,DataRegularSeason20242025!$B$3:$B$1315, "&lt;=" &amp; GS$1, DataRegularSeason20242025!$D$3:$D$1315, $A31)+SUMIFS(DataRegularSeason20242025!$AB$3:$AB$1315,DataRegularSeason20242025!$B$3:$B$1315, "&lt;=" &amp; GS$1, DataRegularSeason20242025!$E$3:$E$1315, $A31)</f>
        <v>13</v>
      </c>
      <c r="GT31">
        <f>SUMIFS(DataRegularSeason20242025!$AA$3:$AA$1315,DataRegularSeason20242025!$B$3:$B$1315, "&lt;=" &amp; GT$1, DataRegularSeason20242025!$D$3:$D$1315, $A31)+SUMIFS(DataRegularSeason20242025!$AB$3:$AB$1315,DataRegularSeason20242025!$B$3:$B$1315, "&lt;=" &amp; GT$1, DataRegularSeason20242025!$E$3:$E$1315, $A31)</f>
        <v>13</v>
      </c>
      <c r="GU31">
        <f>SUMIFS(DataRegularSeason20242025!$AA$3:$AA$1315,DataRegularSeason20242025!$B$3:$B$1315, "&lt;=" &amp; GU$1, DataRegularSeason20242025!$D$3:$D$1315, $A31)+SUMIFS(DataRegularSeason20242025!$AB$3:$AB$1315,DataRegularSeason20242025!$B$3:$B$1315, "&lt;=" &amp; GU$1, DataRegularSeason20242025!$E$3:$E$1315, $A31)</f>
        <v>13</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16.71875</v>
      </c>
      <c r="AS34">
        <f>SUBTOTAL(101,Table4[2024-11-13])</f>
        <v>16.71875</v>
      </c>
      <c r="AT34">
        <f>SUBTOTAL(101,Table4[2024-11-14])</f>
        <v>16.71875</v>
      </c>
      <c r="AU34">
        <f>SUBTOTAL(101,Table4[2024-11-15])</f>
        <v>16.71875</v>
      </c>
      <c r="AV34">
        <f>SUBTOTAL(101,Table4[2024-11-16])</f>
        <v>16.71875</v>
      </c>
      <c r="AW34">
        <f>SUBTOTAL(101,Table4[2024-11-17])</f>
        <v>16.71875</v>
      </c>
      <c r="AX34">
        <f>SUBTOTAL(101,Table4[2024-11-18])</f>
        <v>16.71875</v>
      </c>
      <c r="AY34">
        <f>SUBTOTAL(101,Table4[2024-11-19])</f>
        <v>16.71875</v>
      </c>
      <c r="AZ34">
        <f>SUBTOTAL(101,Table4[2024-11-20])</f>
        <v>16.71875</v>
      </c>
      <c r="BA34">
        <f>SUBTOTAL(101,Table4[2024-11-21])</f>
        <v>16.71875</v>
      </c>
      <c r="BB34">
        <f>SUBTOTAL(101,Table4[2024-11-22])</f>
        <v>16.71875</v>
      </c>
      <c r="BC34">
        <f>SUBTOTAL(101,Table4[2024-11-23])</f>
        <v>16.71875</v>
      </c>
      <c r="BD34">
        <f>SUBTOTAL(101,Table4[2024-11-24])</f>
        <v>16.71875</v>
      </c>
      <c r="BE34">
        <f>SUBTOTAL(101,Table4[2024-11-25])</f>
        <v>16.71875</v>
      </c>
      <c r="BF34">
        <f>SUBTOTAL(101,Table4[2024-11-26])</f>
        <v>16.71875</v>
      </c>
      <c r="BG34">
        <f>SUBTOTAL(101,Table4[2024-11-27])</f>
        <v>16.71875</v>
      </c>
      <c r="BH34">
        <f>SUBTOTAL(101,Table4[2024-11-28])</f>
        <v>16.71875</v>
      </c>
      <c r="BI34">
        <f>SUBTOTAL(101,Table4[2024-11-29])</f>
        <v>16.71875</v>
      </c>
      <c r="BJ34">
        <f>SUBTOTAL(101,Table4[2024-11-30])</f>
        <v>16.71875</v>
      </c>
      <c r="BK34">
        <f>SUBTOTAL(101,Table4[2024-12-01])</f>
        <v>16.71875</v>
      </c>
      <c r="BL34">
        <f>SUBTOTAL(101,Table4[2024-12-02])</f>
        <v>16.71875</v>
      </c>
      <c r="BM34">
        <f>SUBTOTAL(101,Table4[2024-12-03])</f>
        <v>16.71875</v>
      </c>
      <c r="BN34">
        <f>SUBTOTAL(101,Table4[2024-12-04])</f>
        <v>16.71875</v>
      </c>
      <c r="BO34">
        <f>SUBTOTAL(101,Table4[2024-12-05])</f>
        <v>16.71875</v>
      </c>
      <c r="BP34">
        <f>SUBTOTAL(101,Table4[2024-12-06])</f>
        <v>16.71875</v>
      </c>
      <c r="BQ34">
        <f>SUBTOTAL(101,Table4[2024-12-07])</f>
        <v>16.71875</v>
      </c>
      <c r="BR34">
        <f>SUBTOTAL(101,Table4[2024-12-08])</f>
        <v>16.71875</v>
      </c>
      <c r="BS34">
        <f>SUBTOTAL(101,Table4[2024-12-09])</f>
        <v>16.71875</v>
      </c>
      <c r="BT34">
        <f>SUBTOTAL(101,Table4[2024-12-10])</f>
        <v>16.71875</v>
      </c>
      <c r="BU34">
        <f>SUBTOTAL(101,Table4[2024-12-11])</f>
        <v>16.71875</v>
      </c>
      <c r="BV34">
        <f>SUBTOTAL(101,Table4[2024-12-12])</f>
        <v>16.71875</v>
      </c>
      <c r="BW34">
        <f>SUBTOTAL(101,Table4[2024-12-13])</f>
        <v>16.71875</v>
      </c>
      <c r="BX34">
        <f>SUBTOTAL(101,Table4[2024-12-14])</f>
        <v>16.71875</v>
      </c>
      <c r="BY34">
        <f>SUBTOTAL(101,Table4[2024-12-15])</f>
        <v>16.71875</v>
      </c>
      <c r="BZ34">
        <f>SUBTOTAL(101,Table4[2024-12-16])</f>
        <v>16.71875</v>
      </c>
      <c r="CA34">
        <f>SUBTOTAL(101,Table4[2024-12-17])</f>
        <v>16.71875</v>
      </c>
      <c r="CB34">
        <f>SUBTOTAL(101,Table4[2024-12-18])</f>
        <v>16.71875</v>
      </c>
      <c r="CC34">
        <f>SUBTOTAL(101,Table4[2024-12-19])</f>
        <v>16.71875</v>
      </c>
      <c r="CD34">
        <f>SUBTOTAL(101,Table4[2024-12-20])</f>
        <v>16.71875</v>
      </c>
      <c r="CE34">
        <f>SUBTOTAL(101,Table4[2024-12-21])</f>
        <v>16.71875</v>
      </c>
      <c r="CF34">
        <f>SUBTOTAL(101,Table4[2024-12-22])</f>
        <v>16.71875</v>
      </c>
      <c r="CG34">
        <f>SUBTOTAL(101,Table4[2024-12-23])</f>
        <v>16.71875</v>
      </c>
      <c r="CH34">
        <f>SUBTOTAL(101,Table4[2024-12-24])</f>
        <v>16.71875</v>
      </c>
      <c r="CI34">
        <f>SUBTOTAL(101,Table4[2024-12-25])</f>
        <v>16.71875</v>
      </c>
      <c r="CJ34">
        <f>SUBTOTAL(101,Table4[2024-12-26])</f>
        <v>16.71875</v>
      </c>
      <c r="CK34">
        <f>SUBTOTAL(101,Table4[2024-12-27])</f>
        <v>16.71875</v>
      </c>
      <c r="CL34">
        <f>SUBTOTAL(101,Table4[2024-12-28])</f>
        <v>16.71875</v>
      </c>
      <c r="CM34">
        <f>SUBTOTAL(101,Table4[2024-12-29])</f>
        <v>16.71875</v>
      </c>
      <c r="CN34">
        <f>SUBTOTAL(101,Table4[2024-12-30])</f>
        <v>16.71875</v>
      </c>
      <c r="CO34">
        <f>SUBTOTAL(101,Table4[2024-12-31])</f>
        <v>16.71875</v>
      </c>
      <c r="CP34">
        <f>SUBTOTAL(101,Table4[2025-01-01])</f>
        <v>16.71875</v>
      </c>
      <c r="CQ34">
        <f>SUBTOTAL(101,Table4[2025-01-02])</f>
        <v>16.71875</v>
      </c>
      <c r="CR34">
        <f>SUBTOTAL(101,Table4[2025-01-03])</f>
        <v>16.71875</v>
      </c>
      <c r="CS34">
        <f>SUBTOTAL(101,Table4[2025-01-04])</f>
        <v>16.71875</v>
      </c>
      <c r="CT34">
        <f>SUBTOTAL(101,Table4[2025-01-05])</f>
        <v>16.71875</v>
      </c>
      <c r="CU34">
        <f>SUBTOTAL(101,Table4[2025-01-06])</f>
        <v>16.71875</v>
      </c>
      <c r="CV34">
        <f>SUBTOTAL(101,Table4[2025-01-07])</f>
        <v>16.71875</v>
      </c>
      <c r="CW34">
        <f>SUBTOTAL(101,Table4[2025-01-08])</f>
        <v>16.71875</v>
      </c>
      <c r="CX34">
        <f>SUBTOTAL(101,Table4[2025-01-09])</f>
        <v>16.71875</v>
      </c>
      <c r="CY34">
        <f>SUBTOTAL(101,Table4[2025-01-10])</f>
        <v>16.71875</v>
      </c>
      <c r="CZ34">
        <f>SUBTOTAL(101,Table4[2025-01-11])</f>
        <v>16.71875</v>
      </c>
      <c r="DA34">
        <f>SUBTOTAL(101,Table4[2025-01-12])</f>
        <v>16.71875</v>
      </c>
      <c r="DB34">
        <f>SUBTOTAL(101,Table4[2025-01-13])</f>
        <v>16.71875</v>
      </c>
      <c r="DC34">
        <f>SUBTOTAL(101,Table4[2025-01-14])</f>
        <v>16.71875</v>
      </c>
      <c r="DD34">
        <f>SUBTOTAL(101,Table4[2025-01-15])</f>
        <v>16.71875</v>
      </c>
      <c r="DE34">
        <f>SUBTOTAL(101,Table4[2025-01-16])</f>
        <v>16.71875</v>
      </c>
      <c r="DF34">
        <f>SUBTOTAL(101,Table4[2025-01-17])</f>
        <v>16.71875</v>
      </c>
      <c r="DG34">
        <f>SUBTOTAL(101,Table4[2025-01-18])</f>
        <v>16.71875</v>
      </c>
      <c r="DH34">
        <f>SUBTOTAL(101,Table4[2025-01-19])</f>
        <v>16.71875</v>
      </c>
      <c r="DI34">
        <f>SUBTOTAL(101,Table4[2025-01-20])</f>
        <v>16.71875</v>
      </c>
      <c r="DJ34">
        <f>SUBTOTAL(101,Table4[2025-01-21])</f>
        <v>16.71875</v>
      </c>
      <c r="DK34">
        <f>SUBTOTAL(101,Table4[2025-01-22])</f>
        <v>16.71875</v>
      </c>
      <c r="DL34">
        <f>SUBTOTAL(101,Table4[2025-01-23])</f>
        <v>16.71875</v>
      </c>
      <c r="DM34">
        <f>SUBTOTAL(101,Table4[2025-01-24])</f>
        <v>16.71875</v>
      </c>
      <c r="DN34">
        <f>SUBTOTAL(101,Table4[2025-01-25])</f>
        <v>16.71875</v>
      </c>
      <c r="DO34">
        <f>SUBTOTAL(101,Table4[2025-01-26])</f>
        <v>16.71875</v>
      </c>
      <c r="DP34">
        <f>SUBTOTAL(101,Table4[2025-01-27])</f>
        <v>16.71875</v>
      </c>
      <c r="DQ34">
        <f>SUBTOTAL(101,Table4[2025-01-28])</f>
        <v>16.71875</v>
      </c>
      <c r="DR34">
        <f>SUBTOTAL(101,Table4[2025-01-29])</f>
        <v>16.71875</v>
      </c>
      <c r="DS34">
        <f>SUBTOTAL(101,Table4[2025-01-30])</f>
        <v>16.71875</v>
      </c>
      <c r="DT34">
        <f>SUBTOTAL(101,Table4[2025-01-31])</f>
        <v>16.71875</v>
      </c>
      <c r="DU34">
        <f>SUBTOTAL(101,Table4[2025-02-01])</f>
        <v>16.71875</v>
      </c>
      <c r="DV34">
        <f>SUBTOTAL(101,Table4[2025-02-02])</f>
        <v>16.71875</v>
      </c>
      <c r="DW34">
        <f>SUBTOTAL(101,Table4[2025-02-03])</f>
        <v>16.71875</v>
      </c>
      <c r="DX34">
        <f>SUBTOTAL(101,Table4[2025-02-04])</f>
        <v>16.71875</v>
      </c>
      <c r="DY34">
        <f>SUBTOTAL(101,Table4[2025-02-05])</f>
        <v>16.71875</v>
      </c>
      <c r="DZ34">
        <f>SUBTOTAL(101,Table4[2025-02-06])</f>
        <v>16.71875</v>
      </c>
      <c r="EA34">
        <f>SUBTOTAL(101,Table4[2025-02-07])</f>
        <v>16.71875</v>
      </c>
      <c r="EB34">
        <f>SUBTOTAL(101,Table4[2025-02-08])</f>
        <v>16.71875</v>
      </c>
      <c r="EC34">
        <f>SUBTOTAL(101,Table4[2025-02-09])</f>
        <v>16.71875</v>
      </c>
      <c r="ED34">
        <f>SUBTOTAL(101,Table4[2025-02-10])</f>
        <v>16.71875</v>
      </c>
      <c r="EE34">
        <f>SUBTOTAL(101,Table4[2025-02-11])</f>
        <v>16.71875</v>
      </c>
      <c r="EF34">
        <f>SUBTOTAL(101,Table4[2025-02-12])</f>
        <v>16.71875</v>
      </c>
      <c r="EG34">
        <f>SUBTOTAL(101,Table4[2025-02-13])</f>
        <v>16.71875</v>
      </c>
      <c r="EH34">
        <f>SUBTOTAL(101,Table4[2025-02-14])</f>
        <v>16.71875</v>
      </c>
      <c r="EI34">
        <f>SUBTOTAL(101,Table4[2025-02-15])</f>
        <v>16.71875</v>
      </c>
      <c r="EJ34">
        <f>SUBTOTAL(101,Table4[2025-02-16])</f>
        <v>16.71875</v>
      </c>
      <c r="EK34">
        <f>SUBTOTAL(101,Table4[2025-02-17])</f>
        <v>16.71875</v>
      </c>
      <c r="EL34">
        <f>SUBTOTAL(101,Table4[2025-02-18])</f>
        <v>16.71875</v>
      </c>
      <c r="EM34">
        <f>SUBTOTAL(101,Table4[2025-02-19])</f>
        <v>16.71875</v>
      </c>
      <c r="EN34">
        <f>SUBTOTAL(101,Table4[2025-02-20])</f>
        <v>16.71875</v>
      </c>
      <c r="EO34">
        <f>SUBTOTAL(101,Table4[2025-02-21])</f>
        <v>16.71875</v>
      </c>
      <c r="EP34">
        <f>SUBTOTAL(101,Table4[2025-02-22])</f>
        <v>16.71875</v>
      </c>
      <c r="EQ34">
        <f>SUBTOTAL(101,Table4[2025-02-23])</f>
        <v>16.71875</v>
      </c>
      <c r="ER34">
        <f>SUBTOTAL(101,Table4[2025-02-24])</f>
        <v>16.71875</v>
      </c>
      <c r="ES34">
        <f>SUBTOTAL(101,Table4[2025-02-25])</f>
        <v>16.71875</v>
      </c>
      <c r="ET34">
        <f>SUBTOTAL(101,Table4[2025-02-26])</f>
        <v>16.71875</v>
      </c>
      <c r="EU34">
        <f>SUBTOTAL(101,Table4[2025-02-27])</f>
        <v>16.71875</v>
      </c>
      <c r="EV34">
        <f>SUBTOTAL(101,Table4[2025-02-28])</f>
        <v>16.71875</v>
      </c>
      <c r="EW34">
        <f>SUBTOTAL(101,Table4[2025-03-01])</f>
        <v>16.71875</v>
      </c>
      <c r="EX34">
        <f>SUBTOTAL(101,Table4[2025-03-02])</f>
        <v>16.71875</v>
      </c>
      <c r="EY34">
        <f>SUBTOTAL(101,Table4[2025-03-03])</f>
        <v>16.71875</v>
      </c>
      <c r="EZ34">
        <f>SUBTOTAL(101,Table4[2025-03-04])</f>
        <v>16.71875</v>
      </c>
      <c r="FA34">
        <f>SUBTOTAL(101,Table4[2025-03-05])</f>
        <v>16.71875</v>
      </c>
      <c r="FB34">
        <f>SUBTOTAL(101,Table4[2025-03-06])</f>
        <v>16.71875</v>
      </c>
      <c r="FC34">
        <f>SUBTOTAL(101,Table4[2025-03-07])</f>
        <v>16.71875</v>
      </c>
      <c r="FD34">
        <f>SUBTOTAL(101,Table4[2025-03-08])</f>
        <v>16.71875</v>
      </c>
      <c r="FE34">
        <f>SUBTOTAL(101,Table4[2025-03-09])</f>
        <v>16.71875</v>
      </c>
      <c r="FF34">
        <f>SUBTOTAL(101,Table4[2025-03-10])</f>
        <v>16.71875</v>
      </c>
      <c r="FG34">
        <f>SUBTOTAL(101,Table4[2025-03-11])</f>
        <v>16.71875</v>
      </c>
      <c r="FH34">
        <f>SUBTOTAL(101,Table4[2025-03-12])</f>
        <v>16.71875</v>
      </c>
      <c r="FI34">
        <f>SUBTOTAL(101,Table4[2025-03-13])</f>
        <v>16.71875</v>
      </c>
      <c r="FJ34">
        <f>SUBTOTAL(101,Table4[2025-03-14])</f>
        <v>16.71875</v>
      </c>
      <c r="FK34">
        <f>SUBTOTAL(101,Table4[2025-03-15])</f>
        <v>16.71875</v>
      </c>
      <c r="FL34">
        <f>SUBTOTAL(101,Table4[2025-03-16])</f>
        <v>16.71875</v>
      </c>
      <c r="FM34">
        <f>SUBTOTAL(101,Table4[2025-03-17])</f>
        <v>16.71875</v>
      </c>
      <c r="FN34">
        <f>SUBTOTAL(101,Table4[2025-03-18])</f>
        <v>16.71875</v>
      </c>
      <c r="FO34">
        <f>SUBTOTAL(101,Table4[2025-03-19])</f>
        <v>16.71875</v>
      </c>
      <c r="FP34">
        <f>SUBTOTAL(101,Table4[2025-03-20])</f>
        <v>16.71875</v>
      </c>
      <c r="FQ34">
        <f>SUBTOTAL(101,Table4[2025-03-21])</f>
        <v>16.71875</v>
      </c>
      <c r="FR34">
        <f>SUBTOTAL(101,Table4[2025-03-22])</f>
        <v>16.71875</v>
      </c>
      <c r="FS34">
        <f>SUBTOTAL(101,Table4[2025-03-23])</f>
        <v>16.71875</v>
      </c>
      <c r="FT34">
        <f>SUBTOTAL(101,Table4[2025-03-24])</f>
        <v>16.71875</v>
      </c>
      <c r="FU34">
        <f>SUBTOTAL(101,Table4[2025-03-25])</f>
        <v>16.71875</v>
      </c>
      <c r="FV34">
        <f>SUBTOTAL(101,Table4[2025-03-26])</f>
        <v>16.71875</v>
      </c>
      <c r="FW34">
        <f>SUBTOTAL(101,Table4[2025-03-27])</f>
        <v>16.71875</v>
      </c>
      <c r="FX34">
        <f>SUBTOTAL(101,Table4[2025-03-28])</f>
        <v>16.71875</v>
      </c>
      <c r="FY34">
        <f>SUBTOTAL(101,Table4[2025-03-29])</f>
        <v>16.71875</v>
      </c>
      <c r="FZ34">
        <f>SUBTOTAL(101,Table4[2025-03-30])</f>
        <v>16.71875</v>
      </c>
      <c r="GA34">
        <f>SUBTOTAL(101,Table4[2025-03-31])</f>
        <v>16.71875</v>
      </c>
      <c r="GB34">
        <f>SUBTOTAL(101,Table4[2025-04-01])</f>
        <v>16.71875</v>
      </c>
      <c r="GC34">
        <f>SUBTOTAL(101,Table4[2025-04-02])</f>
        <v>16.71875</v>
      </c>
      <c r="GD34">
        <f>SUBTOTAL(101,Table4[2025-04-03])</f>
        <v>16.71875</v>
      </c>
      <c r="GE34">
        <f>SUBTOTAL(101,Table4[2025-04-04])</f>
        <v>16.71875</v>
      </c>
      <c r="GF34">
        <f>SUBTOTAL(101,Table4[2025-04-05])</f>
        <v>16.71875</v>
      </c>
      <c r="GG34">
        <f>SUBTOTAL(101,Table4[2025-04-06])</f>
        <v>16.71875</v>
      </c>
      <c r="GH34">
        <f>SUBTOTAL(101,Table4[2025-04-07])</f>
        <v>16.71875</v>
      </c>
      <c r="GI34">
        <f>SUBTOTAL(101,Table4[2025-04-08])</f>
        <v>16.71875</v>
      </c>
      <c r="GJ34">
        <f>SUBTOTAL(101,Table4[2025-04-09])</f>
        <v>16.71875</v>
      </c>
      <c r="GK34">
        <f>SUBTOTAL(101,Table4[2025-04-10])</f>
        <v>16.71875</v>
      </c>
      <c r="GL34">
        <f>SUBTOTAL(101,Table4[2025-04-11])</f>
        <v>16.71875</v>
      </c>
      <c r="GM34">
        <f>SUBTOTAL(101,Table4[2025-04-12])</f>
        <v>16.71875</v>
      </c>
      <c r="GN34">
        <f>SUBTOTAL(101,Table4[2025-04-13])</f>
        <v>16.71875</v>
      </c>
      <c r="GO34">
        <f>SUBTOTAL(101,Table4[2025-04-14])</f>
        <v>16.71875</v>
      </c>
      <c r="GP34">
        <f>SUBTOTAL(101,Table4[2025-04-15])</f>
        <v>16.71875</v>
      </c>
      <c r="GQ34">
        <f>SUBTOTAL(101,Table4[2025-04-16])</f>
        <v>16.71875</v>
      </c>
      <c r="GR34">
        <f>SUBTOTAL(101,Table4[2025-04-17])</f>
        <v>16.71875</v>
      </c>
      <c r="GS34">
        <f>SUBTOTAL(101,Table4[2025-04-18])</f>
        <v>16.71875</v>
      </c>
      <c r="GT34">
        <f>SUBTOTAL(101,Table4[2025-04-19])</f>
        <v>16.71875</v>
      </c>
      <c r="GU34">
        <f>SUBTOTAL(101,Table4[2025-04-20])</f>
        <v>16.71875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5"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9">
        <f>BO3+BO4</f>
        <v>82</v>
      </c>
    </row>
    <row r="4" spans="1:68" ht="9.9499999999999993" customHeight="1" x14ac:dyDescent="0.25">
      <c r="A4" s="56"/>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9"/>
    </row>
    <row r="5" spans="1:68" ht="9.9499999999999993" customHeight="1" x14ac:dyDescent="0.25">
      <c r="A5" s="55"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9">
        <f t="shared" ref="BP5" si="1">BO5+BO6</f>
        <v>82</v>
      </c>
    </row>
    <row r="6" spans="1:68" ht="9.9499999999999993" customHeight="1" x14ac:dyDescent="0.25">
      <c r="A6" s="56"/>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9"/>
    </row>
    <row r="7" spans="1:68" ht="9.9499999999999993" customHeight="1" x14ac:dyDescent="0.25">
      <c r="A7" s="55"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9">
        <f t="shared" ref="BP7" si="2">BO7+BO8</f>
        <v>82</v>
      </c>
    </row>
    <row r="8" spans="1:68" ht="9.9499999999999993" customHeight="1" x14ac:dyDescent="0.25">
      <c r="A8" s="56"/>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9"/>
    </row>
    <row r="9" spans="1:68" ht="9.9499999999999993" customHeight="1" x14ac:dyDescent="0.25">
      <c r="A9" s="55"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9">
        <f t="shared" ref="BP9" si="3">BO9+BO10</f>
        <v>82</v>
      </c>
    </row>
    <row r="10" spans="1:68" ht="9.9499999999999993" customHeight="1" x14ac:dyDescent="0.25">
      <c r="A10" s="56"/>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9"/>
    </row>
    <row r="11" spans="1:68" ht="9.9499999999999993" customHeight="1" x14ac:dyDescent="0.25">
      <c r="A11" s="55"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9">
        <f t="shared" ref="BP11" si="4">BO11+BO12</f>
        <v>82</v>
      </c>
    </row>
    <row r="12" spans="1:68" ht="9.9499999999999993" customHeight="1" x14ac:dyDescent="0.25">
      <c r="A12" s="56"/>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9"/>
    </row>
    <row r="13" spans="1:68" ht="9.9499999999999993" customHeight="1" x14ac:dyDescent="0.25">
      <c r="A13" s="55"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9">
        <f t="shared" ref="BP13" si="5">BO13+BO14</f>
        <v>82</v>
      </c>
    </row>
    <row r="14" spans="1:68" ht="9.9499999999999993" customHeight="1" x14ac:dyDescent="0.25">
      <c r="A14" s="56"/>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9"/>
    </row>
    <row r="15" spans="1:68" ht="9.9499999999999993" customHeight="1" x14ac:dyDescent="0.25">
      <c r="A15" s="55"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9">
        <f t="shared" ref="BP15" si="6">BO15+BO16</f>
        <v>82</v>
      </c>
    </row>
    <row r="16" spans="1:68" ht="9.9499999999999993" customHeight="1" x14ac:dyDescent="0.25">
      <c r="A16" s="56"/>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9"/>
    </row>
    <row r="17" spans="1:68" ht="9.9499999999999993" customHeight="1" x14ac:dyDescent="0.25">
      <c r="A17" s="55"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9">
        <f t="shared" ref="BP17" si="7">BO17+BO18</f>
        <v>82</v>
      </c>
    </row>
    <row r="18" spans="1:68" ht="9.9499999999999993" customHeight="1" x14ac:dyDescent="0.25">
      <c r="A18" s="56"/>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9"/>
    </row>
    <row r="19" spans="1:68" ht="9.9499999999999993" customHeight="1" x14ac:dyDescent="0.25">
      <c r="A19" s="55"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9">
        <f t="shared" ref="BP19" si="8">BO19+BO20</f>
        <v>82</v>
      </c>
    </row>
    <row r="20" spans="1:68" ht="9.9499999999999993" customHeight="1" x14ac:dyDescent="0.25">
      <c r="A20" s="56"/>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9"/>
    </row>
    <row r="21" spans="1:68" ht="9.9499999999999993" customHeight="1" x14ac:dyDescent="0.25">
      <c r="A21" s="55"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9">
        <f t="shared" ref="BP21" si="9">BO21+BO22</f>
        <v>82</v>
      </c>
    </row>
    <row r="22" spans="1:68" ht="9.9499999999999993" customHeight="1" x14ac:dyDescent="0.25">
      <c r="A22" s="56"/>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9"/>
    </row>
    <row r="23" spans="1:68" ht="9.9499999999999993" customHeight="1" x14ac:dyDescent="0.25">
      <c r="A23" s="55"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9">
        <f t="shared" ref="BP23" si="10">BO23+BO24</f>
        <v>82</v>
      </c>
    </row>
    <row r="24" spans="1:68" ht="9.9499999999999993" customHeight="1" x14ac:dyDescent="0.25">
      <c r="A24" s="56"/>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9"/>
    </row>
    <row r="25" spans="1:68" ht="9.9499999999999993" customHeight="1" x14ac:dyDescent="0.25">
      <c r="A25" s="55"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9">
        <f t="shared" ref="BP25" si="11">BO25+BO26</f>
        <v>82</v>
      </c>
    </row>
    <row r="26" spans="1:68" ht="9.9499999999999993" customHeight="1" x14ac:dyDescent="0.25">
      <c r="A26" s="56"/>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9"/>
    </row>
    <row r="27" spans="1:68" ht="9.9499999999999993" customHeight="1" x14ac:dyDescent="0.25">
      <c r="A27" s="55"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9">
        <f t="shared" ref="BP27" si="12">BO27+BO28</f>
        <v>82</v>
      </c>
    </row>
    <row r="28" spans="1:68" ht="9.9499999999999993" customHeight="1" x14ac:dyDescent="0.25">
      <c r="A28" s="56"/>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9"/>
    </row>
    <row r="29" spans="1:68" ht="9.9499999999999993" customHeight="1" x14ac:dyDescent="0.25">
      <c r="A29" s="55"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9">
        <f t="shared" ref="BP29" si="13">BO29+BO30</f>
        <v>82</v>
      </c>
    </row>
    <row r="30" spans="1:68" ht="9.9499999999999993" customHeight="1" x14ac:dyDescent="0.25">
      <c r="A30" s="56"/>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9"/>
    </row>
    <row r="31" spans="1:68" ht="9.9499999999999993" customHeight="1" x14ac:dyDescent="0.25">
      <c r="A31" s="55"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9">
        <f t="shared" ref="BP31" si="14">BO31+BO32</f>
        <v>82</v>
      </c>
    </row>
    <row r="32" spans="1:68" ht="9.9499999999999993" customHeight="1" x14ac:dyDescent="0.25">
      <c r="A32" s="56"/>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9"/>
    </row>
    <row r="33" spans="1:68" ht="9.9499999999999993" customHeight="1" x14ac:dyDescent="0.25">
      <c r="A33" s="55"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9">
        <f t="shared" ref="BP33" si="15">BO33+BO34</f>
        <v>82</v>
      </c>
    </row>
    <row r="34" spans="1:68" ht="9.9499999999999993" customHeight="1" x14ac:dyDescent="0.25">
      <c r="A34" s="56"/>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9"/>
    </row>
    <row r="35" spans="1:68" ht="9.9499999999999993" customHeight="1" x14ac:dyDescent="0.25">
      <c r="A35" s="55"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9">
        <f t="shared" ref="BP35" si="16">BO35+BO36</f>
        <v>82</v>
      </c>
    </row>
    <row r="36" spans="1:68" ht="9.9499999999999993" customHeight="1" x14ac:dyDescent="0.25">
      <c r="A36" s="56"/>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9"/>
    </row>
    <row r="37" spans="1:68" ht="9.9499999999999993" customHeight="1" x14ac:dyDescent="0.25">
      <c r="A37" s="55"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9">
        <f t="shared" ref="BP37" si="17">BO37+BO38</f>
        <v>82</v>
      </c>
    </row>
    <row r="38" spans="1:68" ht="9.9499999999999993" customHeight="1" x14ac:dyDescent="0.25">
      <c r="A38" s="56"/>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9"/>
    </row>
    <row r="39" spans="1:68" ht="9.9499999999999993" customHeight="1" x14ac:dyDescent="0.25">
      <c r="A39" s="55"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9">
        <f t="shared" ref="BP39" si="18">BO39+BO40</f>
        <v>82</v>
      </c>
    </row>
    <row r="40" spans="1:68" ht="9.9499999999999993" customHeight="1" x14ac:dyDescent="0.25">
      <c r="A40" s="56"/>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9"/>
    </row>
    <row r="41" spans="1:68" ht="9.9499999999999993" customHeight="1" x14ac:dyDescent="0.25">
      <c r="A41" s="55"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9">
        <f t="shared" ref="BP41" si="19">BO41+BO42</f>
        <v>82</v>
      </c>
    </row>
    <row r="42" spans="1:68" ht="9.9499999999999993" customHeight="1" x14ac:dyDescent="0.25">
      <c r="A42" s="56"/>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9"/>
    </row>
    <row r="43" spans="1:68" ht="9.9499999999999993" customHeight="1" x14ac:dyDescent="0.25">
      <c r="A43" s="55"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9">
        <f t="shared" ref="BP43" si="20">BO43+BO44</f>
        <v>82</v>
      </c>
    </row>
    <row r="44" spans="1:68" ht="9.9499999999999993" customHeight="1" x14ac:dyDescent="0.25">
      <c r="A44" s="56"/>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9"/>
    </row>
    <row r="45" spans="1:68" ht="9.9499999999999993" customHeight="1" x14ac:dyDescent="0.25">
      <c r="A45" s="55"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9">
        <f t="shared" ref="BP45" si="21">BO45+BO46</f>
        <v>82</v>
      </c>
    </row>
    <row r="46" spans="1:68" ht="9.9499999999999993" customHeight="1" x14ac:dyDescent="0.25">
      <c r="A46" s="56"/>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9"/>
    </row>
    <row r="47" spans="1:68" ht="9.9499999999999993" customHeight="1" x14ac:dyDescent="0.25">
      <c r="A47" s="55"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9">
        <f t="shared" ref="BP47" si="22">BO47+BO48</f>
        <v>82</v>
      </c>
    </row>
    <row r="48" spans="1:68" ht="9.9499999999999993" customHeight="1" x14ac:dyDescent="0.25">
      <c r="A48" s="56"/>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9"/>
    </row>
    <row r="49" spans="1:68" ht="9.9499999999999993" customHeight="1" x14ac:dyDescent="0.25">
      <c r="A49" s="55"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9">
        <f t="shared" ref="BP49" si="23">BO49+BO50</f>
        <v>82</v>
      </c>
    </row>
    <row r="50" spans="1:68" ht="9.9499999999999993" customHeight="1" x14ac:dyDescent="0.25">
      <c r="A50" s="56"/>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9"/>
    </row>
    <row r="51" spans="1:68" ht="9.9499999999999993" customHeight="1" x14ac:dyDescent="0.25">
      <c r="A51" s="55"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9">
        <f t="shared" ref="BP51" si="24">BO51+BO52</f>
        <v>82</v>
      </c>
    </row>
    <row r="52" spans="1:68" ht="9.9499999999999993" customHeight="1" x14ac:dyDescent="0.25">
      <c r="A52" s="56"/>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9"/>
    </row>
    <row r="53" spans="1:68" ht="9.9499999999999993" customHeight="1" x14ac:dyDescent="0.25">
      <c r="A53" s="55"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9">
        <f t="shared" ref="BP53" si="25">BO53+BO54</f>
        <v>82</v>
      </c>
    </row>
    <row r="54" spans="1:68" ht="9.9499999999999993" customHeight="1" x14ac:dyDescent="0.25">
      <c r="A54" s="56"/>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9"/>
    </row>
    <row r="55" spans="1:68" ht="9.9499999999999993" customHeight="1" x14ac:dyDescent="0.25">
      <c r="A55" s="55"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9">
        <f t="shared" ref="BP55" si="26">BO55+BO56</f>
        <v>82</v>
      </c>
    </row>
    <row r="56" spans="1:68" ht="9.9499999999999993" customHeight="1" x14ac:dyDescent="0.25">
      <c r="A56" s="56"/>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9"/>
    </row>
    <row r="57" spans="1:68" ht="9.9499999999999993" customHeight="1" x14ac:dyDescent="0.25">
      <c r="A57" s="55"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9">
        <f t="shared" ref="BP57" si="27">BO57+BO58</f>
        <v>82</v>
      </c>
    </row>
    <row r="58" spans="1:68" ht="9.9499999999999993" customHeight="1" x14ac:dyDescent="0.25">
      <c r="A58" s="56"/>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9"/>
    </row>
    <row r="59" spans="1:68" ht="9.9499999999999993" customHeight="1" x14ac:dyDescent="0.25">
      <c r="A59" s="55"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9">
        <f t="shared" ref="BP59" si="28">BO59+BO60</f>
        <v>82</v>
      </c>
    </row>
    <row r="60" spans="1:68" ht="9.9499999999999993" customHeight="1" x14ac:dyDescent="0.25">
      <c r="A60" s="56"/>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9"/>
    </row>
    <row r="61" spans="1:68" ht="9.9499999999999993" customHeight="1" x14ac:dyDescent="0.25">
      <c r="A61" s="55"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9">
        <f t="shared" ref="BP61" si="29">BO61+BO62</f>
        <v>82</v>
      </c>
    </row>
    <row r="62" spans="1:68" ht="9.9499999999999993" customHeight="1" x14ac:dyDescent="0.25">
      <c r="A62" s="56"/>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9"/>
    </row>
    <row r="63" spans="1:68" ht="9.9499999999999993" customHeight="1" x14ac:dyDescent="0.25">
      <c r="A63" s="55"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9">
        <f t="shared" ref="BP63" si="30">BO63+BO64</f>
        <v>82</v>
      </c>
    </row>
    <row r="64" spans="1:68" ht="9.9499999999999993" customHeight="1" x14ac:dyDescent="0.25">
      <c r="A64" s="56"/>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9"/>
    </row>
    <row r="65" spans="1:68" ht="9.9499999999999993" customHeight="1" x14ac:dyDescent="0.25">
      <c r="A65" s="55"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9">
        <f t="shared" ref="BP65" si="31">BO65+BO66</f>
        <v>82</v>
      </c>
    </row>
    <row r="66" spans="1:68" ht="9.9499999999999993" customHeight="1" x14ac:dyDescent="0.25">
      <c r="A66" s="56"/>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9"/>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J17" sqref="AJ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9">
        <f>BO3+BO4</f>
        <v>14</v>
      </c>
      <c r="BQ3" s="55">
        <f>82-BP3</f>
        <v>68</v>
      </c>
    </row>
    <row r="4" spans="1:69" ht="9.9499999999999993" customHeight="1" x14ac:dyDescent="0.25">
      <c r="A4" s="56"/>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7</v>
      </c>
      <c r="BP4" s="59"/>
      <c r="BQ4" s="55"/>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9">
        <f t="shared" ref="BP5" si="1">BO5+BO6</f>
        <v>16</v>
      </c>
      <c r="BQ5" s="55">
        <f t="shared" ref="BQ5" si="2">82-BP5</f>
        <v>66</v>
      </c>
    </row>
    <row r="6" spans="1:69" ht="9.9499999999999993" customHeight="1" x14ac:dyDescent="0.25">
      <c r="A6" s="56"/>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9"/>
      <c r="BQ6" s="55"/>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9">
        <f t="shared" ref="BP7" si="3">BO7+BO8</f>
        <v>16</v>
      </c>
      <c r="BQ7" s="55">
        <f t="shared" ref="BQ7" si="4">82-BP7</f>
        <v>66</v>
      </c>
    </row>
    <row r="8" spans="1:69" ht="9.9499999999999993" customHeight="1" x14ac:dyDescent="0.25">
      <c r="A8" s="56"/>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9"/>
      <c r="BQ8" s="55"/>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8</v>
      </c>
      <c r="BP9" s="59">
        <f t="shared" ref="BP9" si="5">BO9+BO10</f>
        <v>14</v>
      </c>
      <c r="BQ9" s="55">
        <f t="shared" ref="BQ9" si="6">82-BP9</f>
        <v>68</v>
      </c>
    </row>
    <row r="10" spans="1:69" ht="9.9499999999999993" customHeight="1" x14ac:dyDescent="0.25">
      <c r="A10" s="56"/>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9"/>
      <c r="BQ10" s="55"/>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7</v>
      </c>
      <c r="BP11" s="59">
        <f t="shared" ref="BP11" si="7">BO11+BO12</f>
        <v>14</v>
      </c>
      <c r="BQ11" s="55">
        <f t="shared" ref="BQ11" si="8">82-BP11</f>
        <v>68</v>
      </c>
    </row>
    <row r="12" spans="1:69" ht="9.9499999999999993" customHeight="1" x14ac:dyDescent="0.25">
      <c r="A12" s="56"/>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9"/>
      <c r="BQ12" s="55"/>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8</v>
      </c>
      <c r="BP13" s="59">
        <f t="shared" ref="BP13" si="9">BO13+BO14</f>
        <v>16</v>
      </c>
      <c r="BQ13" s="55">
        <f t="shared" ref="BQ13" si="10">82-BP13</f>
        <v>66</v>
      </c>
    </row>
    <row r="14" spans="1:69" ht="9.9499999999999993" customHeight="1" x14ac:dyDescent="0.25">
      <c r="A14" s="56"/>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9"/>
      <c r="BQ14" s="55"/>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9">
        <f t="shared" ref="BP15" si="11">BO15+BO16</f>
        <v>16</v>
      </c>
      <c r="BQ15" s="55">
        <f t="shared" ref="BQ15" si="12">82-BP15</f>
        <v>66</v>
      </c>
    </row>
    <row r="16" spans="1:69" ht="9.9499999999999993" customHeight="1" x14ac:dyDescent="0.25">
      <c r="A16" s="56"/>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9"/>
      <c r="BQ16" s="55"/>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9">
        <f t="shared" ref="BP17" si="13">BO17+BO18</f>
        <v>16</v>
      </c>
      <c r="BQ17" s="55">
        <f t="shared" ref="BQ17" si="14">82-BP17</f>
        <v>66</v>
      </c>
    </row>
    <row r="18" spans="1:69" ht="9.9499999999999993" customHeight="1" x14ac:dyDescent="0.25">
      <c r="A18" s="56"/>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10</v>
      </c>
      <c r="BP18" s="59"/>
      <c r="BQ18" s="55"/>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9">
        <f t="shared" ref="BP19" si="15">BO19+BO20</f>
        <v>14</v>
      </c>
      <c r="BQ19" s="55">
        <f t="shared" ref="BQ19" si="16">82-BP19</f>
        <v>68</v>
      </c>
    </row>
    <row r="20" spans="1:69" ht="9.9499999999999993" customHeight="1" x14ac:dyDescent="0.25">
      <c r="A20" s="56"/>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9"/>
      <c r="BQ20" s="55"/>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6</v>
      </c>
      <c r="BP21" s="59">
        <f t="shared" ref="BP21" si="17">BO21+BO22</f>
        <v>14</v>
      </c>
      <c r="BQ21" s="55">
        <f t="shared" ref="BQ21" si="18">82-BP21</f>
        <v>68</v>
      </c>
    </row>
    <row r="22" spans="1:69" ht="9.9499999999999993" customHeight="1" x14ac:dyDescent="0.25">
      <c r="A22" s="56"/>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9"/>
      <c r="BQ22" s="55"/>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9">
        <f t="shared" ref="BP23" si="19">BO23+BO24</f>
        <v>15</v>
      </c>
      <c r="BQ23" s="55">
        <f t="shared" ref="BQ23" si="20">82-BP23</f>
        <v>67</v>
      </c>
    </row>
    <row r="24" spans="1:69" ht="9.9499999999999993" customHeight="1" x14ac:dyDescent="0.25">
      <c r="A24" s="56"/>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8</v>
      </c>
      <c r="BP24" s="59"/>
      <c r="BQ24" s="55"/>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9">
        <f t="shared" ref="BP25" si="21">BO25+BO26</f>
        <v>15</v>
      </c>
      <c r="BQ25" s="55">
        <f t="shared" ref="BQ25" si="22">82-BP25</f>
        <v>67</v>
      </c>
    </row>
    <row r="26" spans="1:69" ht="9.9499999999999993" customHeight="1" x14ac:dyDescent="0.25">
      <c r="A26" s="56"/>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7</v>
      </c>
      <c r="BP26" s="59"/>
      <c r="BQ26" s="55"/>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11</v>
      </c>
      <c r="BP27" s="59">
        <f t="shared" ref="BP27" si="23">BO27+BO28</f>
        <v>17</v>
      </c>
      <c r="BQ27" s="55">
        <f t="shared" ref="BQ27" si="24">82-BP27</f>
        <v>65</v>
      </c>
    </row>
    <row r="28" spans="1:69" ht="9.9499999999999993" customHeight="1" x14ac:dyDescent="0.25">
      <c r="A28" s="56"/>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9"/>
      <c r="BQ28" s="55"/>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9">
        <f t="shared" ref="BP29" si="25">BO29+BO30</f>
        <v>15</v>
      </c>
      <c r="BQ29" s="55">
        <f t="shared" ref="BQ29" si="26">82-BP29</f>
        <v>67</v>
      </c>
    </row>
    <row r="30" spans="1:69" ht="9.9499999999999993" customHeight="1" x14ac:dyDescent="0.25">
      <c r="A30" s="56"/>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9"/>
      <c r="BQ30" s="55"/>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8</v>
      </c>
      <c r="BP31" s="59">
        <f t="shared" ref="BP31" si="27">BO31+BO32</f>
        <v>16</v>
      </c>
      <c r="BQ31" s="55">
        <f t="shared" ref="BQ31" si="28">82-BP31</f>
        <v>66</v>
      </c>
    </row>
    <row r="32" spans="1:69" ht="9.9499999999999993" customHeight="1" x14ac:dyDescent="0.25">
      <c r="A32" s="56"/>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9"/>
      <c r="BQ32" s="55"/>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9</v>
      </c>
      <c r="BP33" s="59">
        <f t="shared" ref="BP33" si="29">BO33+BO34</f>
        <v>18</v>
      </c>
      <c r="BQ33" s="55">
        <f t="shared" ref="BQ33" si="30">82-BP33</f>
        <v>64</v>
      </c>
    </row>
    <row r="34" spans="1:69" ht="9.9499999999999993" customHeight="1" x14ac:dyDescent="0.25">
      <c r="A34" s="56"/>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9"/>
      <c r="BQ34" s="55"/>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6</v>
      </c>
      <c r="BP35" s="59">
        <f t="shared" ref="BP35" si="31">BO35+BO36</f>
        <v>16</v>
      </c>
      <c r="BQ35" s="55">
        <f t="shared" ref="BQ35" si="32">82-BP35</f>
        <v>66</v>
      </c>
    </row>
    <row r="36" spans="1:69" ht="9.9499999999999993" customHeight="1" x14ac:dyDescent="0.25">
      <c r="A36" s="56"/>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9"/>
      <c r="BQ36" s="55"/>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8</v>
      </c>
      <c r="BP37" s="59">
        <f t="shared" ref="BP37" si="33">BO37+BO38</f>
        <v>15</v>
      </c>
      <c r="BQ37" s="55">
        <f t="shared" ref="BQ37" si="34">82-BP37</f>
        <v>67</v>
      </c>
    </row>
    <row r="38" spans="1:69" ht="9.9499999999999993" customHeight="1" x14ac:dyDescent="0.25">
      <c r="A38" s="56"/>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9"/>
      <c r="BQ38" s="55"/>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9">
        <f t="shared" ref="BP39" si="35">BO39+BO40</f>
        <v>13</v>
      </c>
      <c r="BQ39" s="55">
        <f t="shared" ref="BQ39" si="36">82-BP39</f>
        <v>69</v>
      </c>
    </row>
    <row r="40" spans="1:69" ht="9.9499999999999993" customHeight="1" x14ac:dyDescent="0.25">
      <c r="A40" s="56"/>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7</v>
      </c>
      <c r="BP40" s="59"/>
      <c r="BQ40" s="55"/>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7</v>
      </c>
      <c r="BP41" s="59">
        <f t="shared" ref="BP41" si="37">BO41+BO42</f>
        <v>14</v>
      </c>
      <c r="BQ41" s="55">
        <f t="shared" ref="BQ41" si="38">82-BP41</f>
        <v>68</v>
      </c>
    </row>
    <row r="42" spans="1:69" ht="9.9499999999999993" customHeight="1" x14ac:dyDescent="0.25">
      <c r="A42" s="56"/>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9"/>
      <c r="BQ42" s="55"/>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9</v>
      </c>
      <c r="BP43" s="59">
        <f t="shared" ref="BP43" si="39">BO43+BO44</f>
        <v>16</v>
      </c>
      <c r="BQ43" s="55">
        <f t="shared" ref="BQ43" si="40">82-BP43</f>
        <v>66</v>
      </c>
    </row>
    <row r="44" spans="1:69" ht="9.9499999999999993" customHeight="1" x14ac:dyDescent="0.25">
      <c r="A44" s="56"/>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9"/>
      <c r="BQ44" s="55"/>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9">
        <f t="shared" ref="BP45" si="41">BO45+BO46</f>
        <v>17</v>
      </c>
      <c r="BQ45" s="55">
        <f t="shared" ref="BQ45" si="42">82-BP45</f>
        <v>65</v>
      </c>
    </row>
    <row r="46" spans="1:69" ht="9.9499999999999993" customHeight="1" x14ac:dyDescent="0.25">
      <c r="A46" s="56"/>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7</v>
      </c>
      <c r="BP46" s="59"/>
      <c r="BQ46" s="55"/>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9">
        <f t="shared" ref="BP47" si="43">BO47+BO48</f>
        <v>15</v>
      </c>
      <c r="BQ47" s="55">
        <f t="shared" ref="BQ47" si="44">82-BP47</f>
        <v>67</v>
      </c>
    </row>
    <row r="48" spans="1:69" ht="9.9499999999999993" customHeight="1" x14ac:dyDescent="0.25">
      <c r="A48" s="56"/>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7</v>
      </c>
      <c r="BP48" s="59"/>
      <c r="BQ48" s="55"/>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9">
        <f t="shared" ref="BP49" si="45">BO49+BO50</f>
        <v>17</v>
      </c>
      <c r="BQ49" s="55">
        <f t="shared" ref="BQ49" si="46">82-BP49</f>
        <v>65</v>
      </c>
    </row>
    <row r="50" spans="1:69" ht="9.9499999999999993" customHeight="1" x14ac:dyDescent="0.25">
      <c r="A50" s="56"/>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9"/>
      <c r="BQ50" s="55"/>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9">
        <f t="shared" ref="BP51" si="47">BO51+BO52</f>
        <v>15</v>
      </c>
      <c r="BQ51" s="55">
        <f t="shared" ref="BQ51" si="48">82-BP51</f>
        <v>67</v>
      </c>
    </row>
    <row r="52" spans="1:69" ht="9.9499999999999993" customHeight="1" x14ac:dyDescent="0.25">
      <c r="A52" s="56"/>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8</v>
      </c>
      <c r="BP52" s="59"/>
      <c r="BQ52" s="55"/>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9">
        <f t="shared" ref="BP53" si="49">BO53+BO54</f>
        <v>14</v>
      </c>
      <c r="BQ53" s="55">
        <f t="shared" ref="BQ53" si="50">82-BP53</f>
        <v>68</v>
      </c>
    </row>
    <row r="54" spans="1:69" ht="9.9499999999999993" customHeight="1" x14ac:dyDescent="0.25">
      <c r="A54" s="56"/>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9"/>
      <c r="BQ54" s="55"/>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9">
        <f t="shared" ref="BP55" si="51">BO55+BO56</f>
        <v>16</v>
      </c>
      <c r="BQ55" s="55">
        <f t="shared" ref="BQ55" si="52">82-BP55</f>
        <v>66</v>
      </c>
    </row>
    <row r="56" spans="1:69" ht="9.9499999999999993" customHeight="1" x14ac:dyDescent="0.25">
      <c r="A56" s="56"/>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9</v>
      </c>
      <c r="BP56" s="59"/>
      <c r="BQ56" s="55"/>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9">
        <f t="shared" ref="BP57" si="53">BO57+BO58</f>
        <v>15</v>
      </c>
      <c r="BQ57" s="55">
        <f t="shared" ref="BQ57" si="54">82-BP57</f>
        <v>67</v>
      </c>
    </row>
    <row r="58" spans="1:69" ht="9.9499999999999993" customHeight="1" x14ac:dyDescent="0.25">
      <c r="A58" s="56"/>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9"/>
      <c r="BQ58" s="55"/>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9">
        <f t="shared" ref="BP59" si="55">BO59+BO60</f>
        <v>13</v>
      </c>
      <c r="BQ59" s="55">
        <f t="shared" ref="BQ59" si="56">82-BP59</f>
        <v>69</v>
      </c>
    </row>
    <row r="60" spans="1:69" ht="9.9499999999999993" customHeight="1" x14ac:dyDescent="0.25">
      <c r="A60" s="56"/>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6</v>
      </c>
      <c r="BP60" s="59"/>
      <c r="BQ60" s="55"/>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6</v>
      </c>
      <c r="BP61" s="59">
        <f t="shared" ref="BP61" si="57">BO61+BO62</f>
        <v>15</v>
      </c>
      <c r="BQ61" s="55">
        <f t="shared" ref="BQ61" si="58">82-BP61</f>
        <v>67</v>
      </c>
    </row>
    <row r="62" spans="1:69" ht="9.9499999999999993" customHeight="1" x14ac:dyDescent="0.25">
      <c r="A62" s="56"/>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9"/>
      <c r="BQ62" s="55"/>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9">
        <f t="shared" ref="BP63" si="59">BO63+BO64</f>
        <v>15</v>
      </c>
      <c r="BQ63" s="55">
        <f t="shared" ref="BQ63" si="60">82-BP63</f>
        <v>67</v>
      </c>
    </row>
    <row r="64" spans="1:69" ht="9.9499999999999993" customHeight="1" x14ac:dyDescent="0.25">
      <c r="A64" s="56"/>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9"/>
      <c r="BQ64" s="55"/>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9">
        <f t="shared" ref="BP65" si="61">BO65+BO66</f>
        <v>14</v>
      </c>
      <c r="BQ65" s="55">
        <f t="shared" ref="BQ65" si="62">82-BP65</f>
        <v>68</v>
      </c>
    </row>
    <row r="66" spans="1:69" ht="9.9499999999999993" customHeight="1" x14ac:dyDescent="0.25">
      <c r="A66" s="56"/>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9</v>
      </c>
      <c r="BP66" s="59"/>
      <c r="BQ66" s="55"/>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243</v>
      </c>
      <c r="BQ67" s="35">
        <f>SUM(BQ3:BQ66)/2</f>
        <v>1069</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J17" sqref="AJ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9">
        <f>BO3+BO4</f>
        <v>7</v>
      </c>
      <c r="BQ3" s="55">
        <f>82-BP3</f>
        <v>75</v>
      </c>
      <c r="BT3" s="45">
        <f>DataRegularSeason20242025!$A$3:$A$8</f>
        <v>45569</v>
      </c>
    </row>
    <row r="4" spans="1:72" s="35" customFormat="1" ht="9.9499999999999993" customHeight="1" x14ac:dyDescent="0.2">
      <c r="A4" s="56"/>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3</v>
      </c>
      <c r="BP4" s="59"/>
      <c r="BQ4" s="55"/>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9">
        <f t="shared" ref="BP5" si="1">BO5+BO6</f>
        <v>13</v>
      </c>
      <c r="BQ5" s="55">
        <f t="shared" ref="BQ5" si="2">82-BP5</f>
        <v>69</v>
      </c>
    </row>
    <row r="6" spans="1:72" s="35" customFormat="1" ht="9.9499999999999993" customHeight="1" x14ac:dyDescent="0.2">
      <c r="A6" s="56"/>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9"/>
      <c r="BQ6" s="55"/>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9">
        <f t="shared" ref="BP7" si="3">BO7+BO8</f>
        <v>7</v>
      </c>
      <c r="BQ7" s="55">
        <f t="shared" ref="BQ7" si="4">82-BP7</f>
        <v>75</v>
      </c>
    </row>
    <row r="8" spans="1:72" s="35" customFormat="1" ht="9.9499999999999993" customHeight="1" x14ac:dyDescent="0.2">
      <c r="A8" s="56"/>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9"/>
      <c r="BQ8" s="55"/>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5</v>
      </c>
      <c r="BP9" s="59">
        <f t="shared" ref="BP9" si="5">BO9+BO10</f>
        <v>10</v>
      </c>
      <c r="BQ9" s="55">
        <f t="shared" ref="BQ9" si="6">82-BP9</f>
        <v>72</v>
      </c>
    </row>
    <row r="10" spans="1:72" s="35" customFormat="1" ht="9.9499999999999993" customHeight="1" x14ac:dyDescent="0.2">
      <c r="A10" s="56"/>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9"/>
      <c r="BQ10" s="55"/>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9">
        <f t="shared" ref="BP11" si="7">BO11+BO12</f>
        <v>7</v>
      </c>
      <c r="BQ11" s="55">
        <f t="shared" ref="BQ11" si="8">82-BP11</f>
        <v>75</v>
      </c>
    </row>
    <row r="12" spans="1:72" s="35" customFormat="1" ht="9.9499999999999993" customHeight="1" x14ac:dyDescent="0.2">
      <c r="A12" s="56"/>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9"/>
      <c r="BQ12" s="55"/>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7</v>
      </c>
      <c r="BP13" s="59">
        <f t="shared" ref="BP13" si="9">BO13+BO14</f>
        <v>15</v>
      </c>
      <c r="BQ13" s="55">
        <f t="shared" ref="BQ13" si="10">82-BP13</f>
        <v>67</v>
      </c>
    </row>
    <row r="14" spans="1:72" s="35" customFormat="1" ht="9.9499999999999993" customHeight="1" x14ac:dyDescent="0.2">
      <c r="A14" s="56"/>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9"/>
      <c r="BQ14" s="55"/>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9">
        <f t="shared" ref="BP15" si="11">BO15+BO16</f>
        <v>11</v>
      </c>
      <c r="BQ15" s="55">
        <f t="shared" ref="BQ15" si="12">82-BP15</f>
        <v>71</v>
      </c>
    </row>
    <row r="16" spans="1:72" s="35" customFormat="1" ht="9.9499999999999993" customHeight="1" x14ac:dyDescent="0.2">
      <c r="A16" s="56"/>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9"/>
      <c r="BQ16" s="55"/>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9">
        <f t="shared" ref="BP17" si="13">BO17+BO18</f>
        <v>10</v>
      </c>
      <c r="BQ17" s="55">
        <f t="shared" ref="BQ17" si="14">82-BP17</f>
        <v>72</v>
      </c>
    </row>
    <row r="18" spans="1:69" s="35" customFormat="1" ht="9.9499999999999993" customHeight="1" x14ac:dyDescent="0.2">
      <c r="A18" s="56"/>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7</v>
      </c>
      <c r="BP18" s="59"/>
      <c r="BQ18" s="55"/>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9">
        <f t="shared" ref="BP19" si="15">BO19+BO20</f>
        <v>6</v>
      </c>
      <c r="BQ19" s="55">
        <f t="shared" ref="BQ19" si="16">82-BP19</f>
        <v>76</v>
      </c>
    </row>
    <row r="20" spans="1:69" s="35" customFormat="1" ht="9.9499999999999993" customHeight="1" x14ac:dyDescent="0.2">
      <c r="A20" s="56"/>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9"/>
      <c r="BQ20" s="55"/>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4</v>
      </c>
      <c r="BP21" s="59">
        <f t="shared" ref="BP21" si="17">BO21+BO22</f>
        <v>9</v>
      </c>
      <c r="BQ21" s="55">
        <f t="shared" ref="BQ21" si="18">82-BP21</f>
        <v>73</v>
      </c>
    </row>
    <row r="22" spans="1:69" s="35" customFormat="1" ht="9.9499999999999993" customHeight="1" x14ac:dyDescent="0.2">
      <c r="A22" s="56"/>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9"/>
      <c r="BQ22" s="55"/>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9">
        <f t="shared" ref="BP23" si="19">BO23+BO24</f>
        <v>14</v>
      </c>
      <c r="BQ23" s="55">
        <f t="shared" ref="BQ23" si="20">82-BP23</f>
        <v>68</v>
      </c>
    </row>
    <row r="24" spans="1:69" s="35" customFormat="1" ht="9.9499999999999993" customHeight="1" x14ac:dyDescent="0.2">
      <c r="A24" s="56"/>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7</v>
      </c>
      <c r="BP24" s="59"/>
      <c r="BQ24" s="55"/>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9">
        <f t="shared" ref="BP25" si="21">BO25+BO26</f>
        <v>14</v>
      </c>
      <c r="BQ25" s="55">
        <f t="shared" ref="BQ25" si="22">82-BP25</f>
        <v>68</v>
      </c>
    </row>
    <row r="26" spans="1:69" s="35" customFormat="1" ht="9.9499999999999993" customHeight="1" x14ac:dyDescent="0.2">
      <c r="A26" s="56"/>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7</v>
      </c>
      <c r="BP26" s="59"/>
      <c r="BQ26" s="55"/>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6</v>
      </c>
      <c r="BP27" s="59">
        <f t="shared" ref="BP27" si="23">BO27+BO28</f>
        <v>11</v>
      </c>
      <c r="BQ27" s="55">
        <f t="shared" ref="BQ27" si="24">82-BP27</f>
        <v>71</v>
      </c>
    </row>
    <row r="28" spans="1:69" s="35" customFormat="1" ht="9.9499999999999993" customHeight="1" x14ac:dyDescent="0.2">
      <c r="A28" s="56"/>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9"/>
      <c r="BQ28" s="55"/>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9">
        <f t="shared" ref="BP29" si="25">BO29+BO30</f>
        <v>11</v>
      </c>
      <c r="BQ29" s="55">
        <f t="shared" ref="BQ29" si="26">82-BP29</f>
        <v>71</v>
      </c>
    </row>
    <row r="30" spans="1:69" s="35" customFormat="1" ht="9.9499999999999993" customHeight="1" x14ac:dyDescent="0.2">
      <c r="A30" s="56"/>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9"/>
      <c r="BQ30" s="55"/>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9">
        <f t="shared" ref="BP31" si="27">BO31+BO32</f>
        <v>4</v>
      </c>
      <c r="BQ31" s="55">
        <f t="shared" ref="BQ31" si="28">82-BP31</f>
        <v>78</v>
      </c>
    </row>
    <row r="32" spans="1:69" s="35" customFormat="1" ht="9.9499999999999993" customHeight="1" x14ac:dyDescent="0.2">
      <c r="A32" s="56"/>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9"/>
      <c r="BQ32" s="55"/>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4</v>
      </c>
      <c r="BP33" s="59">
        <f t="shared" ref="BP33" si="29">BO33+BO34</f>
        <v>11</v>
      </c>
      <c r="BQ33" s="55">
        <f t="shared" ref="BQ33" si="30">82-BP33</f>
        <v>71</v>
      </c>
    </row>
    <row r="34" spans="1:69" s="35" customFormat="1" ht="9.9499999999999993" customHeight="1" x14ac:dyDescent="0.2">
      <c r="A34" s="56"/>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9"/>
      <c r="BQ34" s="55"/>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5</v>
      </c>
      <c r="BP35" s="59">
        <f t="shared" ref="BP35" si="31">BO35+BO36</f>
        <v>12</v>
      </c>
      <c r="BQ35" s="55">
        <f t="shared" ref="BQ35" si="32">82-BP35</f>
        <v>70</v>
      </c>
    </row>
    <row r="36" spans="1:69" s="35" customFormat="1" ht="9.9499999999999993" customHeight="1" x14ac:dyDescent="0.2">
      <c r="A36" s="56"/>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9"/>
      <c r="BQ36" s="55"/>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9">
        <f t="shared" ref="BP37" si="33">BO37+BO38</f>
        <v>8</v>
      </c>
      <c r="BQ37" s="55">
        <f t="shared" ref="BQ37" si="34">82-BP37</f>
        <v>74</v>
      </c>
    </row>
    <row r="38" spans="1:69" s="35" customFormat="1" ht="9.9499999999999993" customHeight="1" x14ac:dyDescent="0.2">
      <c r="A38" s="56"/>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9"/>
      <c r="BQ38" s="55"/>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9">
        <f t="shared" ref="BP39" si="35">BO39+BO40</f>
        <v>8</v>
      </c>
      <c r="BQ39" s="55">
        <f t="shared" ref="BQ39" si="36">82-BP39</f>
        <v>74</v>
      </c>
    </row>
    <row r="40" spans="1:69" s="35" customFormat="1" ht="9.9499999999999993" customHeight="1" x14ac:dyDescent="0.2">
      <c r="A40" s="56"/>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5</v>
      </c>
      <c r="BP40" s="59"/>
      <c r="BQ40" s="55"/>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9">
        <f t="shared" ref="BP41" si="37">BO41+BO42</f>
        <v>3</v>
      </c>
      <c r="BQ41" s="55">
        <f t="shared" ref="BQ41" si="38">82-BP41</f>
        <v>79</v>
      </c>
    </row>
    <row r="42" spans="1:69" s="35" customFormat="1" ht="9.9499999999999993" customHeight="1" x14ac:dyDescent="0.2">
      <c r="A42" s="56"/>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9"/>
      <c r="BQ42" s="55"/>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9">
        <f t="shared" ref="BP43" si="39">BO43+BO44</f>
        <v>11</v>
      </c>
      <c r="BQ43" s="55">
        <f t="shared" ref="BQ43" si="40">82-BP43</f>
        <v>71</v>
      </c>
    </row>
    <row r="44" spans="1:69" s="35" customFormat="1" ht="9.9499999999999993" customHeight="1" x14ac:dyDescent="0.2">
      <c r="A44" s="56"/>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9"/>
      <c r="BQ44" s="55"/>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9">
        <f t="shared" ref="BP45" si="41">BO45+BO46</f>
        <v>14</v>
      </c>
      <c r="BQ45" s="55">
        <f t="shared" ref="BQ45" si="42">82-BP45</f>
        <v>68</v>
      </c>
    </row>
    <row r="46" spans="1:69" s="35" customFormat="1" ht="9.9499999999999993" customHeight="1" x14ac:dyDescent="0.2">
      <c r="A46" s="56"/>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6</v>
      </c>
      <c r="BP46" s="59"/>
      <c r="BQ46" s="55"/>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9">
        <f t="shared" ref="BP47" si="43">BO47+BO48</f>
        <v>8</v>
      </c>
      <c r="BQ47" s="55">
        <f t="shared" ref="BQ47" si="44">82-BP47</f>
        <v>74</v>
      </c>
    </row>
    <row r="48" spans="1:69" s="35" customFormat="1" ht="9.9499999999999993" customHeight="1" x14ac:dyDescent="0.2">
      <c r="A48" s="56"/>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9"/>
      <c r="BQ48" s="55"/>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9">
        <f t="shared" ref="BP49" si="45">BO49+BO50</f>
        <v>10</v>
      </c>
      <c r="BQ49" s="55">
        <f t="shared" ref="BQ49" si="46">82-BP49</f>
        <v>72</v>
      </c>
    </row>
    <row r="50" spans="1:69" s="35" customFormat="1" ht="9.9499999999999993" customHeight="1" x14ac:dyDescent="0.2">
      <c r="A50" s="56"/>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9"/>
      <c r="BQ50" s="55"/>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9">
        <f t="shared" ref="BP51" si="47">BO51+BO52</f>
        <v>8</v>
      </c>
      <c r="BQ51" s="55">
        <f t="shared" ref="BQ51" si="48">82-BP51</f>
        <v>74</v>
      </c>
    </row>
    <row r="52" spans="1:69" s="35" customFormat="1" ht="9.9499999999999993" customHeight="1" x14ac:dyDescent="0.2">
      <c r="A52" s="56"/>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5</v>
      </c>
      <c r="BP52" s="59"/>
      <c r="BQ52" s="55"/>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9">
        <f t="shared" ref="BP53" si="49">BO53+BO54</f>
        <v>11</v>
      </c>
      <c r="BQ53" s="55">
        <f t="shared" ref="BQ53" si="50">82-BP53</f>
        <v>71</v>
      </c>
    </row>
    <row r="54" spans="1:69" s="35" customFormat="1" ht="9.9499999999999993" customHeight="1" x14ac:dyDescent="0.2">
      <c r="A54" s="56"/>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9"/>
      <c r="BQ54" s="55"/>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9">
        <f t="shared" ref="BP55" si="51">BO55+BO56</f>
        <v>10</v>
      </c>
      <c r="BQ55" s="55">
        <f t="shared" ref="BQ55" si="52">82-BP55</f>
        <v>72</v>
      </c>
    </row>
    <row r="56" spans="1:69" s="35" customFormat="1" ht="9.9499999999999993" customHeight="1" x14ac:dyDescent="0.2">
      <c r="A56" s="56"/>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9"/>
      <c r="BQ56" s="55"/>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9">
        <f t="shared" ref="BP57" si="53">BO57+BO58</f>
        <v>11</v>
      </c>
      <c r="BQ57" s="55">
        <f t="shared" ref="BQ57" si="54">82-BP57</f>
        <v>71</v>
      </c>
    </row>
    <row r="58" spans="1:69" s="35" customFormat="1" ht="9.9499999999999993" customHeight="1" x14ac:dyDescent="0.2">
      <c r="A58" s="56"/>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9"/>
      <c r="BQ58" s="55"/>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9">
        <f t="shared" ref="BP59" si="55">BO59+BO60</f>
        <v>9</v>
      </c>
      <c r="BQ59" s="55">
        <f t="shared" ref="BQ59" si="56">82-BP59</f>
        <v>73</v>
      </c>
    </row>
    <row r="60" spans="1:69" s="35" customFormat="1" ht="9.9499999999999993" customHeight="1" x14ac:dyDescent="0.2">
      <c r="A60" s="56"/>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4</v>
      </c>
      <c r="BP60" s="59"/>
      <c r="BQ60" s="55"/>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4</v>
      </c>
      <c r="BP61" s="59">
        <f t="shared" ref="BP61" si="57">BO61+BO62</f>
        <v>9</v>
      </c>
      <c r="BQ61" s="55">
        <f t="shared" ref="BQ61" si="58">82-BP61</f>
        <v>73</v>
      </c>
    </row>
    <row r="62" spans="1:69" s="35" customFormat="1" ht="9.9499999999999993" customHeight="1" x14ac:dyDescent="0.2">
      <c r="A62" s="56"/>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9"/>
      <c r="BQ62" s="55"/>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9">
        <f t="shared" ref="BP63" si="59">BO63+BO64</f>
        <v>14</v>
      </c>
      <c r="BQ63" s="55">
        <f t="shared" ref="BQ63" si="60">82-BP63</f>
        <v>68</v>
      </c>
    </row>
    <row r="64" spans="1:69" s="35" customFormat="1" ht="9.9499999999999993" customHeight="1" x14ac:dyDescent="0.2">
      <c r="A64" s="56"/>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9"/>
      <c r="BQ64" s="55"/>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9">
        <f t="shared" ref="BP65" si="61">BO65+BO66</f>
        <v>8</v>
      </c>
      <c r="BQ65" s="55">
        <f t="shared" ref="BQ65" si="62">82-BP65</f>
        <v>74</v>
      </c>
    </row>
    <row r="66" spans="1:69" s="35" customFormat="1" ht="9.9499999999999993" customHeight="1" x14ac:dyDescent="0.2">
      <c r="A66" s="56"/>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5</v>
      </c>
      <c r="BP66" s="59"/>
      <c r="BQ66" s="55"/>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157</v>
      </c>
      <c r="BQ67" s="34">
        <f>SUM(BQ3:BQ66)/2</f>
        <v>1155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AJ5" sqref="AJ5"/>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8"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8"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14</v>
      </c>
      <c r="E2" s="15">
        <f>Table3[[#This Row],[Watched]]/Table3[[#This Row],[GP]]</f>
        <v>0.93333333333333335</v>
      </c>
      <c r="F2">
        <f>COUNTIFS(DataRegularSeason20242025!$N$3:$N$1315,1,DataRegularSeason20242025!$D$3:$D$1315,$A2)</f>
        <v>6</v>
      </c>
      <c r="G2">
        <f>41-Table3[[#This Row],[GP_A]]</f>
        <v>35</v>
      </c>
      <c r="H2">
        <f>COUNTIFS(DataRegularSeason20242025!$E$3:$E$1315,$A2,DataRegularSeason20242025!$N$3:$N$1315,1)</f>
        <v>9</v>
      </c>
      <c r="I2">
        <f>41-Table3[[#This Row],[GP_H]]</f>
        <v>32</v>
      </c>
      <c r="J2">
        <f t="shared" ref="J2:J33" si="0">F2+H2</f>
        <v>15</v>
      </c>
      <c r="K2">
        <f>82-Table3[[#This Row],[GP]]</f>
        <v>67</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14</v>
      </c>
      <c r="AC2">
        <f>Table3[[#This Row],[L_A]]+Table3[[#This Row],[L_H]]</f>
        <v>1</v>
      </c>
      <c r="AD2">
        <f>Table3[[#This Row],[RW_A]]+Table3[[#This Row],[RW_H]]</f>
        <v>11</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28</v>
      </c>
      <c r="AK2">
        <f>(3*(Table3[[#This Row],[RW_A]]+Table3[[#This Row],[RW_H]]))+(2*(Table3[[#This Row],[OTW_A]]+Table3[[#This Row],[SOW_A]]+Table3[[#This Row],[OTW_H]]+Table3[[#This Row],[SOW_H]]))+Table3[[#This Row],[OTL_A]]+Table3[[#This Row],[SOL_A]]+Table3[[#This Row],[OTL_H]]+Table3[[#This Row],[SOL_H]]</f>
        <v>39</v>
      </c>
      <c r="AL2" s="15">
        <f>Table3[[#This Row],[PTS]]/(2*Table3[[#This Row],[GP]])</f>
        <v>0.93333333333333335</v>
      </c>
      <c r="AM2" s="15">
        <f>Table3[[#This Row],[PTS2]]/(3*Table3[[#This Row],[GP]])</f>
        <v>0.8666666666666667</v>
      </c>
      <c r="AN2">
        <f>(2*Table3[[#This Row],[GR]])+Table3[[#This Row],[PTS]]</f>
        <v>162</v>
      </c>
      <c r="AO2">
        <f>(3*Table3[[#This Row],[GR]])+Table3[[#This Row],[PTS2]]</f>
        <v>240</v>
      </c>
      <c r="AP2" s="20" t="str">
        <f>_xlfn.CONCAT(TEXT(Table3[[#This Row],[W]], "0"), "-", TEXT(Table3[[#This Row],[RL]],"0"), "-", TEXT(Table3[[#This Row],[OTL]]+Table3[[#This Row],[SOL]], "0"))</f>
        <v>14-1-0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 t="shared" ref="AT2:AT33" si="3">AR2-AS2</f>
        <v>18</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 t="shared" ref="AX2:AX33" si="4">AV2-AW2</f>
        <v>18</v>
      </c>
      <c r="AY2">
        <f t="shared" ref="AY2:AY33" si="5">AR2+AV2</f>
        <v>67</v>
      </c>
      <c r="AZ2">
        <f t="shared" ref="AZ2:AZ33" si="6">AS2+AW2</f>
        <v>31</v>
      </c>
      <c r="BA2">
        <f t="shared" ref="BA2:BA33" si="7">AY2-AZ2</f>
        <v>36</v>
      </c>
      <c r="BB2" s="17">
        <f>Table3[[#This Row],[GF]]/Table3[[#This Row],[GP]]</f>
        <v>4.4666666666666668</v>
      </c>
      <c r="BC2" s="17">
        <f>Table3[[#This Row],[GA]]/Table3[[#This Row],[GP]]</f>
        <v>2.0666666666666669</v>
      </c>
      <c r="BD2" s="17">
        <f>(Table3[[#This Row],[GF]]-Table3[[#This Row],[GA]])/Table3[[#This Row],[GP]]</f>
        <v>2.4</v>
      </c>
      <c r="BE2" s="51" t="str">
        <f>_xlfn.CONCAT(TEXT(Table3[[#This Row],[W_H]], "0"), "-", TEXT(Table3[[#This Row],[RL_H]],"0"), "-", TEXT(Table3[[#This Row],[OTL_H]]+Table3[[#This Row],[SOL_H]], "0"))</f>
        <v>8-1-0</v>
      </c>
      <c r="BF2" s="51" t="str">
        <f>_xlfn.CONCAT(TEXT(Table3[[#This Row],[W_A]], "0"), "-", TEXT(Table3[[#This Row],[RL_A]],"0"), "-", TEXT(Table3[[#This Row],[OTL_A]]+Table3[[#This Row],[SOL_A]], "0"))</f>
        <v>6-0-0</v>
      </c>
      <c r="BG2">
        <f>COUNTIFS(DataRegularSeason20242025!$D$3:$D$1315,$A2,DataRegularSeason20242025!$H$3:$H$1315, $A2)</f>
        <v>5</v>
      </c>
      <c r="BH2">
        <f>COUNTIFS(DataRegularSeason20242025!$E$3:$E$1315,$A2,DataRegularSeason20242025!$H$3:$H$1315, $A2)</f>
        <v>9</v>
      </c>
      <c r="BI2">
        <f t="shared" ref="BI2:BI33" si="8">BG2+BH2</f>
        <v>14</v>
      </c>
      <c r="BJ2">
        <f t="shared" ref="BJ2:BJ33" si="9">F2-BG2</f>
        <v>1</v>
      </c>
      <c r="BK2">
        <f t="shared" ref="BK2:BK33" si="10">H2-BH2</f>
        <v>0</v>
      </c>
      <c r="BL2">
        <f t="shared" ref="BL2:BL33" si="11">BJ2+BK2</f>
        <v>1</v>
      </c>
      <c r="BQ2" t="s">
        <v>1462</v>
      </c>
      <c r="BR2">
        <f>SUM($J$2:$J$33)/2</f>
        <v>243</v>
      </c>
      <c r="BV2" t="s">
        <v>63</v>
      </c>
      <c r="BW2" s="19" t="s">
        <v>1473</v>
      </c>
      <c r="BX2">
        <f>INDEX($J$2:$J$33,MATCH("CGY",$A$2:$A$33,0),1)</f>
        <v>16</v>
      </c>
    </row>
    <row r="3" spans="1:78"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11</v>
      </c>
      <c r="E3" s="15">
        <f>Table3[[#This Row],[Watched]]/Table3[[#This Row],[GP]]</f>
        <v>0.73333333333333328</v>
      </c>
      <c r="F3">
        <f>COUNTIFS(DataRegularSeason20242025!$N$3:$N$1315,1,DataRegularSeason20242025!$D$3:$D$1315,$A3)</f>
        <v>10</v>
      </c>
      <c r="G3">
        <f>41-Table3[[#This Row],[GP_A]]</f>
        <v>31</v>
      </c>
      <c r="H3">
        <f>COUNTIFS(DataRegularSeason20242025!$E$3:$E$1315,$A3,DataRegularSeason20242025!$N$3:$N$1315,1)</f>
        <v>5</v>
      </c>
      <c r="I3">
        <f>41-Table3[[#This Row],[GP_H]]</f>
        <v>36</v>
      </c>
      <c r="J3">
        <f t="shared" si="0"/>
        <v>15</v>
      </c>
      <c r="K3">
        <f>82-Table3[[#This Row],[GP]]</f>
        <v>67</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3</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2</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10</v>
      </c>
      <c r="AC3">
        <f>Table3[[#This Row],[L_A]]+Table3[[#This Row],[L_H]]</f>
        <v>5</v>
      </c>
      <c r="AD3">
        <f>Table3[[#This Row],[RW_A]]+Table3[[#This Row],[RW_H]]</f>
        <v>9</v>
      </c>
      <c r="AE3">
        <f>Table3[[#This Row],[RL_A]]+Table3[[#This Row],[RL_H]]</f>
        <v>2</v>
      </c>
      <c r="AF3">
        <f>Table3[[#This Row],[OTW_A]]+Table3[[#This Row],[OTW_H]]</f>
        <v>1</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23</v>
      </c>
      <c r="AK3">
        <f>(3*(Table3[[#This Row],[RW_A]]+Table3[[#This Row],[RW_H]]))+(2*(Table3[[#This Row],[OTW_A]]+Table3[[#This Row],[SOW_A]]+Table3[[#This Row],[OTW_H]]+Table3[[#This Row],[SOW_H]]))+Table3[[#This Row],[OTL_A]]+Table3[[#This Row],[SOL_A]]+Table3[[#This Row],[OTL_H]]+Table3[[#This Row],[SOL_H]]</f>
        <v>32</v>
      </c>
      <c r="AL3" s="15">
        <f>Table3[[#This Row],[PTS]]/(2*Table3[[#This Row],[GP]])</f>
        <v>0.76666666666666672</v>
      </c>
      <c r="AM3" s="15">
        <f>Table3[[#This Row],[PTS2]]/(3*Table3[[#This Row],[GP]])</f>
        <v>0.71111111111111114</v>
      </c>
      <c r="AN3">
        <f>(2*Table3[[#This Row],[GR]])+Table3[[#This Row],[PTS]]</f>
        <v>157</v>
      </c>
      <c r="AO3">
        <f>(3*Table3[[#This Row],[GR]])+Table3[[#This Row],[PTS2]]</f>
        <v>233</v>
      </c>
      <c r="AP3" s="20" t="str">
        <f>_xlfn.CONCAT(TEXT(Table3[[#This Row],[W]], "0"), "-", TEXT(Table3[[#This Row],[RL]],"0"), "-", TEXT(Table3[[#This Row],[OTL]]+Table3[[#This Row],[SOL]], "0"))</f>
        <v>10-2-3</v>
      </c>
      <c r="AQ3">
        <f>COUNTIFS(DataRegularSeason20242025!$D$3:$D$1315,Table3[[#This Row],[Teams]],DataRegularSeason20242025!$K$3:$K$1315,0)</f>
        <v>0</v>
      </c>
      <c r="AR3">
        <f>SUMIF(DataRegularSeason20242025!$D$3:$D$1315,$A3, DataRegularSeason20242025!$J$3:$J$1315)</f>
        <v>38</v>
      </c>
      <c r="AS3">
        <f>SUMIF(DataRegularSeason20242025!$D$3:$D$1315,$A3, DataRegularSeason20242025!$K$3:$K$1315)</f>
        <v>23</v>
      </c>
      <c r="AT3">
        <f t="shared" si="3"/>
        <v>15</v>
      </c>
      <c r="AU3">
        <f>COUNTIFS(DataRegularSeason20242025!$E$3:$E$1315,Table3[[#This Row],[Teams]],DataRegularSeason20242025!$J$3:$J$1315,0)</f>
        <v>0</v>
      </c>
      <c r="AV3">
        <f>SUMIF(DataRegularSeason20242025!$E$3:$E$1315,$A3,DataRegularSeason20242025!$K$3:$K$1315)</f>
        <v>15</v>
      </c>
      <c r="AW3">
        <f>SUMIF(DataRegularSeason20242025!$E$3:$E$1315,$A3,DataRegularSeason20242025!$J$3:$J$1315)</f>
        <v>16</v>
      </c>
      <c r="AX3">
        <f t="shared" si="4"/>
        <v>-1</v>
      </c>
      <c r="AY3">
        <f t="shared" si="5"/>
        <v>53</v>
      </c>
      <c r="AZ3">
        <f t="shared" si="6"/>
        <v>39</v>
      </c>
      <c r="BA3">
        <f t="shared" si="7"/>
        <v>14</v>
      </c>
      <c r="BB3" s="17">
        <f>Table3[[#This Row],[GF]]/Table3[[#This Row],[GP]]</f>
        <v>3.5333333333333332</v>
      </c>
      <c r="BC3" s="17">
        <f>Table3[[#This Row],[GA]]/Table3[[#This Row],[GP]]</f>
        <v>2.6</v>
      </c>
      <c r="BD3" s="17">
        <f>(Table3[[#This Row],[GF]]-Table3[[#This Row],[GA]])/Table3[[#This Row],[GP]]</f>
        <v>0.93333333333333335</v>
      </c>
      <c r="BE3" s="51" t="str">
        <f>_xlfn.CONCAT(TEXT(Table3[[#This Row],[W_H]], "0"), "-", TEXT(Table3[[#This Row],[RL_H]],"0"), "-", TEXT(Table3[[#This Row],[OTL_H]]+Table3[[#This Row],[SOL_H]], "0"))</f>
        <v>3-1-1</v>
      </c>
      <c r="BF3" s="51" t="str">
        <f>_xlfn.CONCAT(TEXT(Table3[[#This Row],[W_A]], "0"), "-", TEXT(Table3[[#This Row],[RL_A]],"0"), "-", TEXT(Table3[[#This Row],[OTL_A]]+Table3[[#This Row],[SOL_A]], "0"))</f>
        <v>7-1-2</v>
      </c>
      <c r="BG3">
        <f>COUNTIFS(DataRegularSeason20242025!$D$3:$D$1315,$A3,DataRegularSeason20242025!$H$3:$H$1315, $A3)</f>
        <v>7</v>
      </c>
      <c r="BH3">
        <f>COUNTIFS(DataRegularSeason20242025!$E$3:$E$1315,$A3,DataRegularSeason20242025!$H$3:$H$1315, $A3)</f>
        <v>4</v>
      </c>
      <c r="BI3">
        <f t="shared" si="8"/>
        <v>11</v>
      </c>
      <c r="BJ3">
        <f t="shared" si="9"/>
        <v>3</v>
      </c>
      <c r="BK3">
        <f t="shared" si="10"/>
        <v>1</v>
      </c>
      <c r="BL3">
        <f t="shared" si="11"/>
        <v>4</v>
      </c>
      <c r="BQ3" t="s">
        <v>1460</v>
      </c>
      <c r="BR3">
        <f>SUM($D$2:$D$33)/2</f>
        <v>157</v>
      </c>
      <c r="BV3" t="s">
        <v>97</v>
      </c>
      <c r="BW3" s="21">
        <v>5</v>
      </c>
      <c r="BX3">
        <f>INDEX($AB$2:$AB$33,MATCH("CGY",$A$2:$A$33,0),1)</f>
        <v>8</v>
      </c>
      <c r="BZ3" s="21">
        <f>BW3*BX3</f>
        <v>40</v>
      </c>
    </row>
    <row r="4" spans="1:78" x14ac:dyDescent="0.25">
      <c r="A4" t="s">
        <v>14</v>
      </c>
      <c r="B4" t="s">
        <v>98</v>
      </c>
      <c r="C4" t="s">
        <v>81</v>
      </c>
      <c r="D4">
        <f>COUNTIFS(DataRegularSeason20242025!$D$3:$D$1315,$A4,DataRegularSeason20242025!$R$3:$R$1315,1,DataRegularSeason20242025!$N$3:$N$1315,1) + COUNTIFS(DataRegularSeason20242025!$E$3:$E$1315,$A4,DataRegularSeason20242025!$R$3:$R$1315,1,DataRegularSeason20242025!$N$3:$N$1315,1)</f>
        <v>14</v>
      </c>
      <c r="E4" s="15">
        <f>Table3[[#This Row],[Watched]]/Table3[[#This Row],[GP]]</f>
        <v>0.93333333333333335</v>
      </c>
      <c r="F4">
        <f>COUNTIFS(DataRegularSeason20242025!$N$3:$N$1315,1,DataRegularSeason20242025!$D$3:$D$1315,$A4)</f>
        <v>8</v>
      </c>
      <c r="G4">
        <f>41-Table3[[#This Row],[GP_A]]</f>
        <v>33</v>
      </c>
      <c r="H4">
        <f>COUNTIFS(DataRegularSeason20242025!$E$3:$E$1315,$A4,DataRegularSeason20242025!$N$3:$N$1315,1)</f>
        <v>7</v>
      </c>
      <c r="I4">
        <f>41-Table3[[#This Row],[GP_H]]</f>
        <v>34</v>
      </c>
      <c r="J4">
        <f t="shared" si="0"/>
        <v>15</v>
      </c>
      <c r="K4">
        <f>82-Table3[[#This Row],[GP]]</f>
        <v>67</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1</v>
      </c>
      <c r="X4">
        <f t="shared" si="2"/>
        <v>2</v>
      </c>
      <c r="Y4">
        <f>COUNTIFS(DataRegularSeason20242025!$E$3:$E$1315,$A4, DataRegularSeason20242025!$S$3:$S$1315, $A4,DataRegularSeason20242025!$M$3:$M$1315,"REG")</f>
        <v>1</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11</v>
      </c>
      <c r="AC4">
        <f>Table3[[#This Row],[L_A]]+Table3[[#This Row],[L_H]]</f>
        <v>4</v>
      </c>
      <c r="AD4">
        <f>Table3[[#This Row],[RW_A]]+Table3[[#This Row],[RW_H]]</f>
        <v>9</v>
      </c>
      <c r="AE4">
        <f>Table3[[#This Row],[RL_A]]+Table3[[#This Row],[RL_H]]</f>
        <v>3</v>
      </c>
      <c r="AF4">
        <f>Table3[[#This Row],[OTW_A]]+Table3[[#This Row],[OTW_H]]</f>
        <v>1</v>
      </c>
      <c r="AG4">
        <f>Table3[[#This Row],[OTL_A]]+Table3[[#This Row],[OTL_H]]</f>
        <v>1</v>
      </c>
      <c r="AH4">
        <f>Table3[[#This Row],[SOW_A]]+Table3[[#This Row],[SOW_H]]</f>
        <v>1</v>
      </c>
      <c r="AI4">
        <f>Table3[[#This Row],[SOL_A]]+Table3[[#This Row],[SOL_H]]</f>
        <v>0</v>
      </c>
      <c r="AJ4">
        <f>(2*(Table3[[#This Row],[W_A]]+Table3[[#This Row],[W_H]]))+Table3[[#This Row],[OTL_A]]+Table3[[#This Row],[SOL_A]]+Table3[[#This Row],[OTL_H]]+Table3[[#This Row],[SOL_H]]</f>
        <v>23</v>
      </c>
      <c r="AK4">
        <f>(3*(Table3[[#This Row],[RW_A]]+Table3[[#This Row],[RW_H]]))+(2*(Table3[[#This Row],[OTW_A]]+Table3[[#This Row],[SOW_A]]+Table3[[#This Row],[OTW_H]]+Table3[[#This Row],[SOW_H]]))+Table3[[#This Row],[OTL_A]]+Table3[[#This Row],[SOL_A]]+Table3[[#This Row],[OTL_H]]+Table3[[#This Row],[SOL_H]]</f>
        <v>32</v>
      </c>
      <c r="AL4" s="15">
        <f>Table3[[#This Row],[PTS]]/(2*Table3[[#This Row],[GP]])</f>
        <v>0.76666666666666672</v>
      </c>
      <c r="AM4" s="15">
        <f>Table3[[#This Row],[PTS2]]/(3*Table3[[#This Row],[GP]])</f>
        <v>0.71111111111111114</v>
      </c>
      <c r="AN4">
        <f>(2*Table3[[#This Row],[GR]])+Table3[[#This Row],[PTS]]</f>
        <v>157</v>
      </c>
      <c r="AO4">
        <f>(3*Table3[[#This Row],[GR]])+Table3[[#This Row],[PTS2]]</f>
        <v>233</v>
      </c>
      <c r="AP4" s="20" t="str">
        <f>_xlfn.CONCAT(TEXT(Table3[[#This Row],[W]], "0"), "-", TEXT(Table3[[#This Row],[RL]],"0"), "-", TEXT(Table3[[#This Row],[OTL]]+Table3[[#This Row],[SOL]], "0"))</f>
        <v>11-3-1</v>
      </c>
      <c r="AQ4">
        <f>COUNTIFS(DataRegularSeason20242025!$D$3:$D$1315,Table3[[#This Row],[Teams]],DataRegularSeason20242025!$K$3:$K$1315,0)</f>
        <v>0</v>
      </c>
      <c r="AR4">
        <f>SUMIF(DataRegularSeason20242025!$D$3:$D$1315,$A4, DataRegularSeason20242025!$J$3:$J$1315)</f>
        <v>31</v>
      </c>
      <c r="AS4">
        <f>SUMIF(DataRegularSeason20242025!$D$3:$D$1315,$A4, DataRegularSeason20242025!$K$3:$K$1315)</f>
        <v>25</v>
      </c>
      <c r="AT4">
        <f t="shared" si="3"/>
        <v>6</v>
      </c>
      <c r="AU4">
        <f>COUNTIFS(DataRegularSeason20242025!$E$3:$E$1315,Table3[[#This Row],[Teams]],DataRegularSeason20242025!$J$3:$J$1315,0)</f>
        <v>0</v>
      </c>
      <c r="AV4">
        <f>SUMIF(DataRegularSeason20242025!$E$3:$E$1315,$A4,DataRegularSeason20242025!$K$3:$K$1315)</f>
        <v>27</v>
      </c>
      <c r="AW4">
        <f>SUMIF(DataRegularSeason20242025!$E$3:$E$1315,$A4,DataRegularSeason20242025!$J$3:$J$1315)</f>
        <v>22</v>
      </c>
      <c r="AX4">
        <f t="shared" si="4"/>
        <v>5</v>
      </c>
      <c r="AY4">
        <f t="shared" si="5"/>
        <v>58</v>
      </c>
      <c r="AZ4">
        <f t="shared" si="6"/>
        <v>47</v>
      </c>
      <c r="BA4">
        <f t="shared" si="7"/>
        <v>11</v>
      </c>
      <c r="BB4" s="17">
        <f>Table3[[#This Row],[GF]]/Table3[[#This Row],[GP]]</f>
        <v>3.8666666666666667</v>
      </c>
      <c r="BC4" s="17">
        <f>Table3[[#This Row],[GA]]/Table3[[#This Row],[GP]]</f>
        <v>3.1333333333333333</v>
      </c>
      <c r="BD4" s="17">
        <f>(Table3[[#This Row],[GF]]-Table3[[#This Row],[GA]])/Table3[[#This Row],[GP]]</f>
        <v>0.73333333333333328</v>
      </c>
      <c r="BE4" s="51" t="str">
        <f>_xlfn.CONCAT(TEXT(Table3[[#This Row],[W_H]], "0"), "-", TEXT(Table3[[#This Row],[RL_H]],"0"), "-", TEXT(Table3[[#This Row],[OTL_H]]+Table3[[#This Row],[SOL_H]], "0"))</f>
        <v>5-1-1</v>
      </c>
      <c r="BF4" s="51" t="str">
        <f>_xlfn.CONCAT(TEXT(Table3[[#This Row],[W_A]], "0"), "-", TEXT(Table3[[#This Row],[RL_A]],"0"), "-", TEXT(Table3[[#This Row],[OTL_A]]+Table3[[#This Row],[SOL_A]], "0"))</f>
        <v>6-2-0</v>
      </c>
      <c r="BG4">
        <f>COUNTIFS(DataRegularSeason20242025!$D$3:$D$1315,$A4,DataRegularSeason20242025!$H$3:$H$1315, $A4)</f>
        <v>5</v>
      </c>
      <c r="BH4">
        <f>COUNTIFS(DataRegularSeason20242025!$E$3:$E$1315,$A4,DataRegularSeason20242025!$H$3:$H$1315, $A4)</f>
        <v>5</v>
      </c>
      <c r="BI4">
        <f t="shared" si="8"/>
        <v>10</v>
      </c>
      <c r="BJ4">
        <f t="shared" si="9"/>
        <v>3</v>
      </c>
      <c r="BK4">
        <f t="shared" si="10"/>
        <v>2</v>
      </c>
      <c r="BL4">
        <f t="shared" si="11"/>
        <v>5</v>
      </c>
      <c r="BQ4" t="s">
        <v>1461</v>
      </c>
      <c r="BR4">
        <f>$BR$2-$BR$3</f>
        <v>86</v>
      </c>
      <c r="BV4" t="s">
        <v>1434</v>
      </c>
      <c r="BW4" s="21">
        <v>3</v>
      </c>
      <c r="BX4">
        <f>INDEX($AC$2:$AC$33,MATCH("CGY",$A$2:$A$33,0),1)</f>
        <v>8</v>
      </c>
      <c r="BZ4" s="21">
        <f>BW4*BX4</f>
        <v>24</v>
      </c>
    </row>
    <row r="5" spans="1:78"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10</v>
      </c>
      <c r="E5" s="15">
        <f>Table3[[#This Row],[Watched]]/Table3[[#This Row],[GP]]</f>
        <v>0.7142857142857143</v>
      </c>
      <c r="F5">
        <f>COUNTIFS(DataRegularSeason20242025!$N$3:$N$1315,1,DataRegularSeason20242025!$D$3:$D$1315,$A5)</f>
        <v>8</v>
      </c>
      <c r="G5">
        <f>41-Table3[[#This Row],[GP_A]]</f>
        <v>33</v>
      </c>
      <c r="H5">
        <f>COUNTIFS(DataRegularSeason20242025!$E$3:$E$1315,$A5,DataRegularSeason20242025!$N$3:$N$1315,1)</f>
        <v>6</v>
      </c>
      <c r="I5">
        <f>41-Table3[[#This Row],[GP_H]]</f>
        <v>35</v>
      </c>
      <c r="J5">
        <f t="shared" si="0"/>
        <v>14</v>
      </c>
      <c r="K5">
        <f>82-Table3[[#This Row],[GP]]</f>
        <v>68</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4</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 t="shared" si="1"/>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11</v>
      </c>
      <c r="AC5">
        <f>Table3[[#This Row],[L_A]]+Table3[[#This Row],[L_H]]</f>
        <v>3</v>
      </c>
      <c r="AD5">
        <f>Table3[[#This Row],[RW_A]]+Table3[[#This Row],[RW_H]]</f>
        <v>9</v>
      </c>
      <c r="AE5">
        <f>Table3[[#This Row],[RL_A]]+Table3[[#This Row],[RL_H]]</f>
        <v>3</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22</v>
      </c>
      <c r="AK5">
        <f>(3*(Table3[[#This Row],[RW_A]]+Table3[[#This Row],[RW_H]]))+(2*(Table3[[#This Row],[OTW_A]]+Table3[[#This Row],[SOW_A]]+Table3[[#This Row],[OTW_H]]+Table3[[#This Row],[SOW_H]]))+Table3[[#This Row],[OTL_A]]+Table3[[#This Row],[SOL_A]]+Table3[[#This Row],[OTL_H]]+Table3[[#This Row],[SOL_H]]</f>
        <v>31</v>
      </c>
      <c r="AL5" s="15">
        <f>Table3[[#This Row],[PTS]]/(2*Table3[[#This Row],[GP]])</f>
        <v>0.7857142857142857</v>
      </c>
      <c r="AM5" s="15">
        <f>Table3[[#This Row],[PTS2]]/(3*Table3[[#This Row],[GP]])</f>
        <v>0.73809523809523814</v>
      </c>
      <c r="AN5">
        <f>(2*Table3[[#This Row],[GR]])+Table3[[#This Row],[PTS]]</f>
        <v>158</v>
      </c>
      <c r="AO5">
        <f>(3*Table3[[#This Row],[GR]])+Table3[[#This Row],[PTS2]]</f>
        <v>235</v>
      </c>
      <c r="AP5" s="20" t="str">
        <f>_xlfn.CONCAT(TEXT(Table3[[#This Row],[W]], "0"), "-", TEXT(Table3[[#This Row],[RL]],"0"), "-", TEXT(Table3[[#This Row],[OTL]]+Table3[[#This Row],[SOL]], "0"))</f>
        <v>11-3-0</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21</v>
      </c>
      <c r="AT5">
        <f t="shared" si="3"/>
        <v>10</v>
      </c>
      <c r="AU5">
        <f>COUNTIFS(DataRegularSeason20242025!$E$3:$E$1315,Table3[[#This Row],[Teams]],DataRegularSeason20242025!$J$3:$J$1315,0)</f>
        <v>0</v>
      </c>
      <c r="AV5">
        <f>SUMIF(DataRegularSeason20242025!$E$3:$E$1315,$A5,DataRegularSeason20242025!$K$3:$K$1315)</f>
        <v>28</v>
      </c>
      <c r="AW5">
        <f>SUMIF(DataRegularSeason20242025!$E$3:$E$1315,$A5,DataRegularSeason20242025!$J$3:$J$1315)</f>
        <v>15</v>
      </c>
      <c r="AX5">
        <f t="shared" si="4"/>
        <v>13</v>
      </c>
      <c r="AY5">
        <f t="shared" si="5"/>
        <v>59</v>
      </c>
      <c r="AZ5">
        <f t="shared" si="6"/>
        <v>36</v>
      </c>
      <c r="BA5">
        <f t="shared" si="7"/>
        <v>23</v>
      </c>
      <c r="BB5" s="17">
        <f>Table3[[#This Row],[GF]]/Table3[[#This Row],[GP]]</f>
        <v>4.2142857142857144</v>
      </c>
      <c r="BC5" s="17">
        <f>Table3[[#This Row],[GA]]/Table3[[#This Row],[GP]]</f>
        <v>2.5714285714285716</v>
      </c>
      <c r="BD5" s="17">
        <f>(Table3[[#This Row],[GF]]-Table3[[#This Row],[GA]])/Table3[[#This Row],[GP]]</f>
        <v>1.6428571428571428</v>
      </c>
      <c r="BE5" s="51" t="str">
        <f>_xlfn.CONCAT(TEXT(Table3[[#This Row],[W_H]], "0"), "-", TEXT(Table3[[#This Row],[RL_H]],"0"), "-", TEXT(Table3[[#This Row],[OTL_H]]+Table3[[#This Row],[SOL_H]], "0"))</f>
        <v>5-1-0</v>
      </c>
      <c r="BF5" s="51" t="str">
        <f>_xlfn.CONCAT(TEXT(Table3[[#This Row],[W_A]], "0"), "-", TEXT(Table3[[#This Row],[RL_A]],"0"), "-", TEXT(Table3[[#This Row],[OTL_A]]+Table3[[#This Row],[SOL_A]], "0"))</f>
        <v>6-2-0</v>
      </c>
      <c r="BG5">
        <f>COUNTIFS(DataRegularSeason20242025!$D$3:$D$1315,$A5,DataRegularSeason20242025!$H$3:$H$1315, $A5)</f>
        <v>5</v>
      </c>
      <c r="BH5">
        <f>COUNTIFS(DataRegularSeason20242025!$E$3:$E$1315,$A5,DataRegularSeason20242025!$H$3:$H$1315, $A5)</f>
        <v>3</v>
      </c>
      <c r="BI5">
        <f t="shared" si="8"/>
        <v>8</v>
      </c>
      <c r="BJ5">
        <f t="shared" si="9"/>
        <v>3</v>
      </c>
      <c r="BK5">
        <f t="shared" si="10"/>
        <v>3</v>
      </c>
      <c r="BL5">
        <f t="shared" si="11"/>
        <v>6</v>
      </c>
      <c r="BQ5" t="s">
        <v>1463</v>
      </c>
      <c r="BR5">
        <f>SUM($AY$2:$AY$33)</f>
        <v>1525</v>
      </c>
      <c r="BV5" t="s">
        <v>73</v>
      </c>
      <c r="BW5" s="21">
        <v>0.25</v>
      </c>
      <c r="BX5">
        <f>INDEX($AY$2:$AY$33,MATCH("CGY",$A$2:$A$33,0),1)</f>
        <v>46</v>
      </c>
      <c r="BY5">
        <f>BX5/BX2</f>
        <v>2.875</v>
      </c>
      <c r="BZ5" s="21">
        <f>BW5*BX5</f>
        <v>11.5</v>
      </c>
    </row>
    <row r="6" spans="1:78"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11</v>
      </c>
      <c r="E6" s="15">
        <f>Table3[[#This Row],[Watched]]/Table3[[#This Row],[GP]]</f>
        <v>0.61111111111111116</v>
      </c>
      <c r="F6">
        <f>COUNTIFS(DataRegularSeason20242025!$N$3:$N$1315,1,DataRegularSeason20242025!$D$3:$D$1315,$A6)</f>
        <v>9</v>
      </c>
      <c r="G6">
        <f>41-Table3[[#This Row],[GP_A]]</f>
        <v>32</v>
      </c>
      <c r="H6">
        <f>COUNTIFS(DataRegularSeason20242025!$E$3:$E$1315,$A6,DataRegularSeason20242025!$N$3:$N$1315,1)</f>
        <v>9</v>
      </c>
      <c r="I6">
        <f>41-Table3[[#This Row],[GP_H]]</f>
        <v>32</v>
      </c>
      <c r="J6">
        <f t="shared" si="0"/>
        <v>18</v>
      </c>
      <c r="K6">
        <f>82-Table3[[#This Row],[GP]]</f>
        <v>64</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3</v>
      </c>
      <c r="Q6">
        <f>COUNTIFS(DataRegularSeason20242025!$D$3:$D$1315,$A6, DataRegularSeason20242025!$S$3:$S$1315, $A6,DataRegularSeason20242025!$M$3:$M$1315,"REG")</f>
        <v>3</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5</v>
      </c>
      <c r="Y6">
        <f>COUNTIFS(DataRegularSeason20242025!$E$3:$E$1315,$A6, DataRegularSeason20242025!$S$3:$S$1315, $A6,DataRegularSeason20242025!$M$3:$M$1315,"REG")</f>
        <v>3</v>
      </c>
      <c r="Z6">
        <f>COUNTIFS(DataRegularSeason20242025!$E$3:$E$1315,$A6, DataRegularSeason20242025!$S$3:$S$1315, $A6,DataRegularSeason20242025!$M$3:$M$1315,"OT")</f>
        <v>2</v>
      </c>
      <c r="AA6">
        <f>COUNTIFS(DataRegularSeason20242025!$E$3:$E$1315,$A6, DataRegularSeason20242025!$S$3:$S$1315, $A6,DataRegularSeason20242025!$M$3:$M$1315,"SO")</f>
        <v>0</v>
      </c>
      <c r="AB6">
        <f>Table3[[#This Row],[W_A]]+Table3[[#This Row],[W_H]]</f>
        <v>10</v>
      </c>
      <c r="AC6">
        <f>Table3[[#This Row],[L_A]]+Table3[[#This Row],[L_H]]</f>
        <v>8</v>
      </c>
      <c r="AD6">
        <f>Table3[[#This Row],[RW_A]]+Table3[[#This Row],[RW_H]]</f>
        <v>9</v>
      </c>
      <c r="AE6">
        <f>Table3[[#This Row],[RL_A]]+Table3[[#This Row],[RL_H]]</f>
        <v>6</v>
      </c>
      <c r="AF6">
        <f>Table3[[#This Row],[OTW_A]]+Table3[[#This Row],[OTW_H]]</f>
        <v>1</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22</v>
      </c>
      <c r="AK6">
        <f>(3*(Table3[[#This Row],[RW_A]]+Table3[[#This Row],[RW_H]]))+(2*(Table3[[#This Row],[OTW_A]]+Table3[[#This Row],[SOW_A]]+Table3[[#This Row],[OTW_H]]+Table3[[#This Row],[SOW_H]]))+Table3[[#This Row],[OTL_A]]+Table3[[#This Row],[SOL_A]]+Table3[[#This Row],[OTL_H]]+Table3[[#This Row],[SOL_H]]</f>
        <v>31</v>
      </c>
      <c r="AL6" s="15">
        <f>Table3[[#This Row],[PTS]]/(2*Table3[[#This Row],[GP]])</f>
        <v>0.61111111111111116</v>
      </c>
      <c r="AM6" s="15">
        <f>Table3[[#This Row],[PTS2]]/(3*Table3[[#This Row],[GP]])</f>
        <v>0.57407407407407407</v>
      </c>
      <c r="AN6">
        <f>(2*Table3[[#This Row],[GR]])+Table3[[#This Row],[PTS]]</f>
        <v>150</v>
      </c>
      <c r="AO6">
        <f>(3*Table3[[#This Row],[GR]])+Table3[[#This Row],[PTS2]]</f>
        <v>223</v>
      </c>
      <c r="AP6" s="20" t="str">
        <f>_xlfn.CONCAT(TEXT(Table3[[#This Row],[W]], "0"), "-", TEXT(Table3[[#This Row],[RL]],"0"), "-", TEXT(Table3[[#This Row],[OTL]]+Table3[[#This Row],[SOL]], "0"))</f>
        <v>10-6-2</v>
      </c>
      <c r="AQ6">
        <f>COUNTIFS(DataRegularSeason20242025!$D$3:$D$1315,Table3[[#This Row],[Teams]],DataRegularSeason20242025!$K$3:$K$1315,0)</f>
        <v>2</v>
      </c>
      <c r="AR6">
        <f>SUMIF(DataRegularSeason20242025!$D$3:$D$1315,$A6, DataRegularSeason20242025!$J$3:$J$1315)</f>
        <v>30</v>
      </c>
      <c r="AS6">
        <f>SUMIF(DataRegularSeason20242025!$D$3:$D$1315,$A6, DataRegularSeason20242025!$K$3:$K$1315)</f>
        <v>20</v>
      </c>
      <c r="AT6">
        <f t="shared" si="3"/>
        <v>10</v>
      </c>
      <c r="AU6">
        <f>COUNTIFS(DataRegularSeason20242025!$E$3:$E$1315,Table3[[#This Row],[Teams]],DataRegularSeason20242025!$J$3:$J$1315,0)</f>
        <v>1</v>
      </c>
      <c r="AV6">
        <f>SUMIF(DataRegularSeason20242025!$E$3:$E$1315,$A6,DataRegularSeason20242025!$K$3:$K$1315)</f>
        <v>32</v>
      </c>
      <c r="AW6">
        <f>SUMIF(DataRegularSeason20242025!$E$3:$E$1315,$A6,DataRegularSeason20242025!$J$3:$J$1315)</f>
        <v>29</v>
      </c>
      <c r="AX6">
        <f t="shared" si="4"/>
        <v>3</v>
      </c>
      <c r="AY6">
        <f t="shared" si="5"/>
        <v>62</v>
      </c>
      <c r="AZ6">
        <f t="shared" si="6"/>
        <v>49</v>
      </c>
      <c r="BA6">
        <f t="shared" si="7"/>
        <v>13</v>
      </c>
      <c r="BB6" s="17">
        <f>Table3[[#This Row],[GF]]/Table3[[#This Row],[GP]]</f>
        <v>3.4444444444444446</v>
      </c>
      <c r="BC6" s="17">
        <f>Table3[[#This Row],[GA]]/Table3[[#This Row],[GP]]</f>
        <v>2.7222222222222223</v>
      </c>
      <c r="BD6" s="17">
        <f>(Table3[[#This Row],[GF]]-Table3[[#This Row],[GA]])/Table3[[#This Row],[GP]]</f>
        <v>0.72222222222222221</v>
      </c>
      <c r="BE6" s="51" t="str">
        <f>_xlfn.CONCAT(TEXT(Table3[[#This Row],[W_H]], "0"), "-", TEXT(Table3[[#This Row],[RL_H]],"0"), "-", TEXT(Table3[[#This Row],[OTL_H]]+Table3[[#This Row],[SOL_H]], "0"))</f>
        <v>4-3-2</v>
      </c>
      <c r="BF6" s="51" t="str">
        <f>_xlfn.CONCAT(TEXT(Table3[[#This Row],[W_A]], "0"), "-", TEXT(Table3[[#This Row],[RL_A]],"0"), "-", TEXT(Table3[[#This Row],[OTL_A]]+Table3[[#This Row],[SOL_A]], "0"))</f>
        <v>6-3-0</v>
      </c>
      <c r="BG6">
        <f>COUNTIFS(DataRegularSeason20242025!$D$3:$D$1315,$A6,DataRegularSeason20242025!$H$3:$H$1315, $A6)</f>
        <v>7</v>
      </c>
      <c r="BH6">
        <f>COUNTIFS(DataRegularSeason20242025!$E$3:$E$1315,$A6,DataRegularSeason20242025!$H$3:$H$1315, $A6)</f>
        <v>6</v>
      </c>
      <c r="BI6">
        <f t="shared" si="8"/>
        <v>13</v>
      </c>
      <c r="BJ6">
        <f t="shared" si="9"/>
        <v>2</v>
      </c>
      <c r="BK6">
        <f t="shared" si="10"/>
        <v>3</v>
      </c>
      <c r="BL6">
        <f t="shared" si="11"/>
        <v>5</v>
      </c>
      <c r="BQ6" t="s">
        <v>1464</v>
      </c>
      <c r="BR6">
        <f>SUM($AQ$2:$AQ$33)+SUM($AU$2:$AU$33)</f>
        <v>31</v>
      </c>
      <c r="BV6" t="s">
        <v>74</v>
      </c>
      <c r="BW6" s="21">
        <v>0.1</v>
      </c>
      <c r="BX6">
        <f>INDEX($AZ$2:$AZ$33,MATCH("CGY",$A$2:$A$33,0),1)</f>
        <v>48</v>
      </c>
      <c r="BY6">
        <f>BX6/BX2</f>
        <v>3</v>
      </c>
      <c r="BZ6" s="21">
        <f>BW6*BX6</f>
        <v>4.8000000000000007</v>
      </c>
    </row>
    <row r="7" spans="1:78"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11</v>
      </c>
      <c r="E7" s="15">
        <f>Table3[[#This Row],[Watched]]/Table3[[#This Row],[GP]]</f>
        <v>0.6470588235294118</v>
      </c>
      <c r="F7">
        <f>COUNTIFS(DataRegularSeason20242025!$N$3:$N$1315,1,DataRegularSeason20242025!$D$3:$D$1315,$A7)</f>
        <v>11</v>
      </c>
      <c r="G7">
        <f>41-Table3[[#This Row],[GP_A]]</f>
        <v>30</v>
      </c>
      <c r="H7">
        <f>COUNTIFS(DataRegularSeason20242025!$E$3:$E$1315,$A7,DataRegularSeason20242025!$N$3:$N$1315,1)</f>
        <v>6</v>
      </c>
      <c r="I7">
        <f>41-Table3[[#This Row],[GP_H]]</f>
        <v>35</v>
      </c>
      <c r="J7">
        <f t="shared" si="0"/>
        <v>17</v>
      </c>
      <c r="K7">
        <f>82-Table3[[#This Row],[GP]]</f>
        <v>65</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2</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9</v>
      </c>
      <c r="AC7">
        <f>Table3[[#This Row],[L_A]]+Table3[[#This Row],[L_H]]</f>
        <v>8</v>
      </c>
      <c r="AD7">
        <f>Table3[[#This Row],[RW_A]]+Table3[[#This Row],[RW_H]]</f>
        <v>9</v>
      </c>
      <c r="AE7">
        <f>Table3[[#This Row],[RL_A]]+Table3[[#This Row],[RL_H]]</f>
        <v>5</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21</v>
      </c>
      <c r="AK7">
        <f>(3*(Table3[[#This Row],[RW_A]]+Table3[[#This Row],[RW_H]]))+(2*(Table3[[#This Row],[OTW_A]]+Table3[[#This Row],[SOW_A]]+Table3[[#This Row],[OTW_H]]+Table3[[#This Row],[SOW_H]]))+Table3[[#This Row],[OTL_A]]+Table3[[#This Row],[SOL_A]]+Table3[[#This Row],[OTL_H]]+Table3[[#This Row],[SOL_H]]</f>
        <v>30</v>
      </c>
      <c r="AL7" s="15">
        <f>Table3[[#This Row],[PTS]]/(2*Table3[[#This Row],[GP]])</f>
        <v>0.61764705882352944</v>
      </c>
      <c r="AM7" s="15">
        <f>Table3[[#This Row],[PTS2]]/(3*Table3[[#This Row],[GP]])</f>
        <v>0.58823529411764708</v>
      </c>
      <c r="AN7">
        <f>(2*Table3[[#This Row],[GR]])+Table3[[#This Row],[PTS]]</f>
        <v>151</v>
      </c>
      <c r="AO7">
        <f>(3*Table3[[#This Row],[GR]])+Table3[[#This Row],[PTS2]]</f>
        <v>225</v>
      </c>
      <c r="AP7" s="20" t="str">
        <f>_xlfn.CONCAT(TEXT(Table3[[#This Row],[W]], "0"), "-", TEXT(Table3[[#This Row],[RL]],"0"), "-", TEXT(Table3[[#This Row],[OTL]]+Table3[[#This Row],[SOL]], "0"))</f>
        <v>9-5-3</v>
      </c>
      <c r="AQ7">
        <f>COUNTIFS(DataRegularSeason20242025!$D$3:$D$1315,Table3[[#This Row],[Teams]],DataRegularSeason20242025!$K$3:$K$1315,0)</f>
        <v>1</v>
      </c>
      <c r="AR7">
        <f>SUMIF(DataRegularSeason20242025!$D$3:$D$1315,$A7, DataRegularSeason20242025!$J$3:$J$1315)</f>
        <v>33</v>
      </c>
      <c r="AS7">
        <f>SUMIF(DataRegularSeason20242025!$D$3:$D$1315,$A7, DataRegularSeason20242025!$K$3:$K$1315)</f>
        <v>33</v>
      </c>
      <c r="AT7">
        <f t="shared" si="3"/>
        <v>0</v>
      </c>
      <c r="AU7">
        <f>COUNTIFS(DataRegularSeason20242025!$E$3:$E$1315,Table3[[#This Row],[Teams]],DataRegularSeason20242025!$J$3:$J$1315,0)</f>
        <v>0</v>
      </c>
      <c r="AV7">
        <f>SUMIF(DataRegularSeason20242025!$E$3:$E$1315,$A7,DataRegularSeason20242025!$K$3:$K$1315)</f>
        <v>22</v>
      </c>
      <c r="AW7">
        <f>SUMIF(DataRegularSeason20242025!$E$3:$E$1315,$A7,DataRegularSeason20242025!$J$3:$J$1315)</f>
        <v>17</v>
      </c>
      <c r="AX7">
        <f t="shared" si="4"/>
        <v>5</v>
      </c>
      <c r="AY7">
        <f t="shared" si="5"/>
        <v>55</v>
      </c>
      <c r="AZ7">
        <f t="shared" si="6"/>
        <v>50</v>
      </c>
      <c r="BA7">
        <f t="shared" si="7"/>
        <v>5</v>
      </c>
      <c r="BB7" s="17">
        <f>Table3[[#This Row],[GF]]/Table3[[#This Row],[GP]]</f>
        <v>3.2352941176470589</v>
      </c>
      <c r="BC7" s="17">
        <f>Table3[[#This Row],[GA]]/Table3[[#This Row],[GP]]</f>
        <v>2.9411764705882355</v>
      </c>
      <c r="BD7" s="17">
        <f>(Table3[[#This Row],[GF]]-Table3[[#This Row],[GA]])/Table3[[#This Row],[GP]]</f>
        <v>0.29411764705882354</v>
      </c>
      <c r="BE7" s="51" t="str">
        <f>_xlfn.CONCAT(TEXT(Table3[[#This Row],[W_H]], "0"), "-", TEXT(Table3[[#This Row],[RL_H]],"0"), "-", TEXT(Table3[[#This Row],[OTL_H]]+Table3[[#This Row],[SOL_H]], "0"))</f>
        <v>4-1-1</v>
      </c>
      <c r="BF7" s="51" t="str">
        <f>_xlfn.CONCAT(TEXT(Table3[[#This Row],[W_A]], "0"), "-", TEXT(Table3[[#This Row],[RL_A]],"0"), "-", TEXT(Table3[[#This Row],[OTL_A]]+Table3[[#This Row],[SOL_A]], "0"))</f>
        <v>5-4-2</v>
      </c>
      <c r="BG7">
        <f>COUNTIFS(DataRegularSeason20242025!$D$3:$D$1315,$A7,DataRegularSeason20242025!$H$3:$H$1315, $A7)</f>
        <v>4</v>
      </c>
      <c r="BH7">
        <f>COUNTIFS(DataRegularSeason20242025!$E$3:$E$1315,$A7,DataRegularSeason20242025!$H$3:$H$1315, $A7)</f>
        <v>3</v>
      </c>
      <c r="BI7">
        <f t="shared" si="8"/>
        <v>7</v>
      </c>
      <c r="BJ7">
        <f t="shared" si="9"/>
        <v>7</v>
      </c>
      <c r="BK7">
        <f t="shared" si="10"/>
        <v>3</v>
      </c>
      <c r="BL7">
        <f t="shared" si="11"/>
        <v>10</v>
      </c>
      <c r="BQ7" t="s">
        <v>1465</v>
      </c>
      <c r="BR7">
        <f>SUM($AF$2:$AF$33)</f>
        <v>38</v>
      </c>
      <c r="BY7" s="23">
        <f>MAX(BW4,BW3*INDEX($AL$2:$AL$33,MATCH("CGY",$A$2:$A$33,0),1))+(BW5*BY5)+(BW6*BY6)</f>
        <v>4.0187499999999998</v>
      </c>
      <c r="BZ7" s="22">
        <f>SUM(BZ3:BZ6)</f>
        <v>80.3</v>
      </c>
    </row>
    <row r="8" spans="1:78" x14ac:dyDescent="0.25">
      <c r="A8" t="s">
        <v>46</v>
      </c>
      <c r="B8" t="s">
        <v>98</v>
      </c>
      <c r="C8" t="s">
        <v>99</v>
      </c>
      <c r="D8">
        <f>COUNTIFS(DataRegularSeason20242025!$D$3:$D$1315,$A8,DataRegularSeason20242025!$R$3:$R$1315,1,DataRegularSeason20242025!$N$3:$N$1315,1) + COUNTIFS(DataRegularSeason20242025!$E$3:$E$1315,$A8,DataRegularSeason20242025!$R$3:$R$1315,1,DataRegularSeason20242025!$N$3:$N$1315,1)</f>
        <v>8</v>
      </c>
      <c r="E8" s="15">
        <f>Table3[[#This Row],[Watched]]/Table3[[#This Row],[GP]]</f>
        <v>0.5714285714285714</v>
      </c>
      <c r="F8">
        <f>COUNTIFS(DataRegularSeason20242025!$N$3:$N$1315,1,DataRegularSeason20242025!$D$3:$D$1315,$A8)</f>
        <v>5</v>
      </c>
      <c r="G8">
        <f>41-Table3[[#This Row],[GP_A]]</f>
        <v>36</v>
      </c>
      <c r="H8">
        <f>COUNTIFS(DataRegularSeason20242025!$E$3:$E$1315,$A8,DataRegularSeason20242025!$N$3:$N$1315,1)</f>
        <v>9</v>
      </c>
      <c r="I8">
        <f>41-Table3[[#This Row],[GP_H]]</f>
        <v>32</v>
      </c>
      <c r="J8">
        <f t="shared" si="0"/>
        <v>14</v>
      </c>
      <c r="K8">
        <f>82-Table3[[#This Row],[GP]]</f>
        <v>68</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 t="shared" si="1"/>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7</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10</v>
      </c>
      <c r="AC8">
        <f>Table3[[#This Row],[L_A]]+Table3[[#This Row],[L_H]]</f>
        <v>4</v>
      </c>
      <c r="AD8">
        <f>Table3[[#This Row],[RW_A]]+Table3[[#This Row],[RW_H]]</f>
        <v>9</v>
      </c>
      <c r="AE8">
        <f>Table3[[#This Row],[RL_A]]+Table3[[#This Row],[RL_H]]</f>
        <v>4</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20</v>
      </c>
      <c r="AK8">
        <f>(3*(Table3[[#This Row],[RW_A]]+Table3[[#This Row],[RW_H]]))+(2*(Table3[[#This Row],[OTW_A]]+Table3[[#This Row],[SOW_A]]+Table3[[#This Row],[OTW_H]]+Table3[[#This Row],[SOW_H]]))+Table3[[#This Row],[OTL_A]]+Table3[[#This Row],[SOL_A]]+Table3[[#This Row],[OTL_H]]+Table3[[#This Row],[SOL_H]]</f>
        <v>29</v>
      </c>
      <c r="AL8" s="15">
        <f>Table3[[#This Row],[PTS]]/(2*Table3[[#This Row],[GP]])</f>
        <v>0.7142857142857143</v>
      </c>
      <c r="AM8" s="15">
        <f>Table3[[#This Row],[PTS2]]/(3*Table3[[#This Row],[GP]])</f>
        <v>0.69047619047619047</v>
      </c>
      <c r="AN8">
        <f>(2*Table3[[#This Row],[GR]])+Table3[[#This Row],[PTS]]</f>
        <v>156</v>
      </c>
      <c r="AO8">
        <f>(3*Table3[[#This Row],[GR]])+Table3[[#This Row],[PTS2]]</f>
        <v>233</v>
      </c>
      <c r="AP8" s="20" t="str">
        <f>_xlfn.CONCAT(TEXT(Table3[[#This Row],[W]], "0"), "-", TEXT(Table3[[#This Row],[RL]],"0"), "-", TEXT(Table3[[#This Row],[OTL]]+Table3[[#This Row],[SOL]], "0"))</f>
        <v>10-4-0</v>
      </c>
      <c r="AQ8">
        <f>COUNTIFS(DataRegularSeason20242025!$D$3:$D$1315,Table3[[#This Row],[Teams]],DataRegularSeason20242025!$K$3:$K$1315,0)</f>
        <v>0</v>
      </c>
      <c r="AR8">
        <f>SUMIF(DataRegularSeason20242025!$D$3:$D$1315,$A8, DataRegularSeason20242025!$J$3:$J$1315)</f>
        <v>20</v>
      </c>
      <c r="AS8">
        <f>SUMIF(DataRegularSeason20242025!$D$3:$D$1315,$A8, DataRegularSeason20242025!$K$3:$K$1315)</f>
        <v>14</v>
      </c>
      <c r="AT8">
        <f t="shared" si="3"/>
        <v>6</v>
      </c>
      <c r="AU8">
        <f>COUNTIFS(DataRegularSeason20242025!$E$3:$E$1315,Table3[[#This Row],[Teams]],DataRegularSeason20242025!$J$3:$J$1315,0)</f>
        <v>0</v>
      </c>
      <c r="AV8">
        <f>SUMIF(DataRegularSeason20242025!$E$3:$E$1315,$A8,DataRegularSeason20242025!$K$3:$K$1315)</f>
        <v>39</v>
      </c>
      <c r="AW8">
        <f>SUMIF(DataRegularSeason20242025!$E$3:$E$1315,$A8,DataRegularSeason20242025!$J$3:$J$1315)</f>
        <v>26</v>
      </c>
      <c r="AX8">
        <f t="shared" si="4"/>
        <v>13</v>
      </c>
      <c r="AY8">
        <f t="shared" si="5"/>
        <v>59</v>
      </c>
      <c r="AZ8">
        <f t="shared" si="6"/>
        <v>40</v>
      </c>
      <c r="BA8">
        <f t="shared" si="7"/>
        <v>19</v>
      </c>
      <c r="BB8" s="17">
        <f>Table3[[#This Row],[GF]]/Table3[[#This Row],[GP]]</f>
        <v>4.2142857142857144</v>
      </c>
      <c r="BC8" s="17">
        <f>Table3[[#This Row],[GA]]/Table3[[#This Row],[GP]]</f>
        <v>2.8571428571428572</v>
      </c>
      <c r="BD8" s="17">
        <f>(Table3[[#This Row],[GF]]-Table3[[#This Row],[GA]])/Table3[[#This Row],[GP]]</f>
        <v>1.3571428571428572</v>
      </c>
      <c r="BE8" s="51" t="str">
        <f>_xlfn.CONCAT(TEXT(Table3[[#This Row],[W_H]], "0"), "-", TEXT(Table3[[#This Row],[RL_H]],"0"), "-", TEXT(Table3[[#This Row],[OTL_H]]+Table3[[#This Row],[SOL_H]], "0"))</f>
        <v>7-2-0</v>
      </c>
      <c r="BF8" s="51" t="str">
        <f>_xlfn.CONCAT(TEXT(Table3[[#This Row],[W_A]], "0"), "-", TEXT(Table3[[#This Row],[RL_A]],"0"), "-", TEXT(Table3[[#This Row],[OTL_A]]+Table3[[#This Row],[SOL_A]], "0"))</f>
        <v>3-2-0</v>
      </c>
      <c r="BG8">
        <f>COUNTIFS(DataRegularSeason20242025!$D$3:$D$1315,$A8,DataRegularSeason20242025!$H$3:$H$1315, $A8)</f>
        <v>3</v>
      </c>
      <c r="BH8">
        <f>COUNTIFS(DataRegularSeason20242025!$E$3:$E$1315,$A8,DataRegularSeason20242025!$H$3:$H$1315, $A8)</f>
        <v>6</v>
      </c>
      <c r="BI8">
        <f t="shared" si="8"/>
        <v>9</v>
      </c>
      <c r="BJ8">
        <f t="shared" si="9"/>
        <v>2</v>
      </c>
      <c r="BK8">
        <f t="shared" si="10"/>
        <v>3</v>
      </c>
      <c r="BL8">
        <f t="shared" si="11"/>
        <v>5</v>
      </c>
      <c r="BQ8" t="s">
        <v>1466</v>
      </c>
      <c r="BR8">
        <f>SUM($AH$2:$AH$33)</f>
        <v>11</v>
      </c>
      <c r="BX8" t="s">
        <v>1476</v>
      </c>
      <c r="BY8" s="23">
        <f>BY7*82</f>
        <v>329.53749999999997</v>
      </c>
      <c r="BZ8" s="21">
        <f>BZ7+((82-BX2)*BY7)</f>
        <v>345.53750000000002</v>
      </c>
    </row>
    <row r="9" spans="1:78"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0.6</v>
      </c>
      <c r="F9">
        <f>COUNTIFS(DataRegularSeason20242025!$N$3:$N$1315,1,DataRegularSeason20242025!$D$3:$D$1315,$A9)</f>
        <v>6</v>
      </c>
      <c r="G9">
        <f>41-Table3[[#This Row],[GP_A]]</f>
        <v>35</v>
      </c>
      <c r="H9">
        <f>COUNTIFS(DataRegularSeason20242025!$E$3:$E$1315,$A9,DataRegularSeason20242025!$N$3:$N$1315,1)</f>
        <v>9</v>
      </c>
      <c r="I9">
        <f>41-Table3[[#This Row],[GP_H]]</f>
        <v>32</v>
      </c>
      <c r="J9">
        <f t="shared" si="0"/>
        <v>15</v>
      </c>
      <c r="K9">
        <f>82-Table3[[#This Row],[GP]]</f>
        <v>67</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9</v>
      </c>
      <c r="AC9">
        <f>Table3[[#This Row],[L_A]]+Table3[[#This Row],[L_H]]</f>
        <v>6</v>
      </c>
      <c r="AD9">
        <f>Table3[[#This Row],[RW_A]]+Table3[[#This Row],[RW_H]]</f>
        <v>8</v>
      </c>
      <c r="AE9">
        <f>Table3[[#This Row],[RL_A]]+Table3[[#This Row],[RL_H]]</f>
        <v>4</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20</v>
      </c>
      <c r="AK9">
        <f>(3*(Table3[[#This Row],[RW_A]]+Table3[[#This Row],[RW_H]]))+(2*(Table3[[#This Row],[OTW_A]]+Table3[[#This Row],[SOW_A]]+Table3[[#This Row],[OTW_H]]+Table3[[#This Row],[SOW_H]]))+Table3[[#This Row],[OTL_A]]+Table3[[#This Row],[SOL_A]]+Table3[[#This Row],[OTL_H]]+Table3[[#This Row],[SOL_H]]</f>
        <v>28</v>
      </c>
      <c r="AL9" s="15">
        <f>Table3[[#This Row],[PTS]]/(2*Table3[[#This Row],[GP]])</f>
        <v>0.66666666666666663</v>
      </c>
      <c r="AM9" s="15">
        <f>Table3[[#This Row],[PTS2]]/(3*Table3[[#This Row],[GP]])</f>
        <v>0.62222222222222223</v>
      </c>
      <c r="AN9">
        <f>(2*Table3[[#This Row],[GR]])+Table3[[#This Row],[PTS]]</f>
        <v>154</v>
      </c>
      <c r="AO9">
        <f>(3*Table3[[#This Row],[GR]])+Table3[[#This Row],[PTS2]]</f>
        <v>229</v>
      </c>
      <c r="AP9" s="20" t="str">
        <f>_xlfn.CONCAT(TEXT(Table3[[#This Row],[W]], "0"), "-", TEXT(Table3[[#This Row],[RL]],"0"), "-", TEXT(Table3[[#This Row],[OTL]]+Table3[[#This Row],[SOL]], "0"))</f>
        <v>9-4-2</v>
      </c>
      <c r="AQ9">
        <f>COUNTIFS(DataRegularSeason20242025!$D$3:$D$1315,Table3[[#This Row],[Teams]],DataRegularSeason20242025!$K$3:$K$1315,0)</f>
        <v>0</v>
      </c>
      <c r="AR9">
        <f>SUMIF(DataRegularSeason20242025!$D$3:$D$1315,$A9, DataRegularSeason20242025!$J$3:$J$1315)</f>
        <v>18</v>
      </c>
      <c r="AS9">
        <f>SUMIF(DataRegularSeason20242025!$D$3:$D$1315,$A9, DataRegularSeason20242025!$K$3:$K$1315)</f>
        <v>24</v>
      </c>
      <c r="AT9">
        <f t="shared" si="3"/>
        <v>-6</v>
      </c>
      <c r="AU9">
        <f>COUNTIFS(DataRegularSeason20242025!$E$3:$E$1315,Table3[[#This Row],[Teams]],DataRegularSeason20242025!$J$3:$J$1315,0)</f>
        <v>1</v>
      </c>
      <c r="AV9">
        <f>SUMIF(DataRegularSeason20242025!$E$3:$E$1315,$A9,DataRegularSeason20242025!$K$3:$K$1315)</f>
        <v>45</v>
      </c>
      <c r="AW9">
        <f>SUMIF(DataRegularSeason20242025!$E$3:$E$1315,$A9,DataRegularSeason20242025!$J$3:$J$1315)</f>
        <v>24</v>
      </c>
      <c r="AX9">
        <f t="shared" si="4"/>
        <v>21</v>
      </c>
      <c r="AY9">
        <f t="shared" si="5"/>
        <v>63</v>
      </c>
      <c r="AZ9">
        <f t="shared" si="6"/>
        <v>48</v>
      </c>
      <c r="BA9">
        <f t="shared" si="7"/>
        <v>15</v>
      </c>
      <c r="BB9" s="17">
        <f>Table3[[#This Row],[GF]]/Table3[[#This Row],[GP]]</f>
        <v>4.2</v>
      </c>
      <c r="BC9" s="17">
        <f>Table3[[#This Row],[GA]]/Table3[[#This Row],[GP]]</f>
        <v>3.2</v>
      </c>
      <c r="BD9" s="17">
        <f>(Table3[[#This Row],[GF]]-Table3[[#This Row],[GA]])/Table3[[#This Row],[GP]]</f>
        <v>1</v>
      </c>
      <c r="BE9" s="51" t="str">
        <f>_xlfn.CONCAT(TEXT(Table3[[#This Row],[W_H]], "0"), "-", TEXT(Table3[[#This Row],[RL_H]],"0"), "-", TEXT(Table3[[#This Row],[OTL_H]]+Table3[[#This Row],[SOL_H]], "0"))</f>
        <v>8-1-0</v>
      </c>
      <c r="BF9" s="51" t="str">
        <f>_xlfn.CONCAT(TEXT(Table3[[#This Row],[W_A]], "0"), "-", TEXT(Table3[[#This Row],[RL_A]],"0"), "-", TEXT(Table3[[#This Row],[OTL_A]]+Table3[[#This Row],[SOL_A]], "0"))</f>
        <v>1-3-2</v>
      </c>
      <c r="BG9">
        <f>COUNTIFS(DataRegularSeason20242025!$D$3:$D$1315,$A9,DataRegularSeason20242025!$H$3:$H$1315, $A9)</f>
        <v>4</v>
      </c>
      <c r="BH9">
        <f>COUNTIFS(DataRegularSeason20242025!$E$3:$E$1315,$A9,DataRegularSeason20242025!$H$3:$H$1315, $A9)</f>
        <v>6</v>
      </c>
      <c r="BI9">
        <f t="shared" si="8"/>
        <v>10</v>
      </c>
      <c r="BJ9">
        <f t="shared" si="9"/>
        <v>2</v>
      </c>
      <c r="BK9">
        <f t="shared" si="10"/>
        <v>3</v>
      </c>
      <c r="BL9">
        <f t="shared" si="11"/>
        <v>5</v>
      </c>
      <c r="BQ9" t="s">
        <v>1469</v>
      </c>
      <c r="BR9" s="1">
        <f>_xlfn.MINIFS(DataRegularSeason20242025!$B$3:$B$1315,DataRegularSeason20242025!$N$3:$N$1315,1)</f>
        <v>45569</v>
      </c>
    </row>
    <row r="10" spans="1:78"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10</v>
      </c>
      <c r="E10" s="15">
        <f>Table3[[#This Row],[Watched]]/Table3[[#This Row],[GP]]</f>
        <v>0.625</v>
      </c>
      <c r="F10">
        <f>COUNTIFS(DataRegularSeason20242025!$N$3:$N$1315,1,DataRegularSeason20242025!$D$3:$D$1315,$A10)</f>
        <v>7</v>
      </c>
      <c r="G10">
        <f>41-Table3[[#This Row],[GP_A]]</f>
        <v>34</v>
      </c>
      <c r="H10">
        <f>COUNTIFS(DataRegularSeason20242025!$E$3:$E$1315,$A10,DataRegularSeason20242025!$N$3:$N$1315,1)</f>
        <v>9</v>
      </c>
      <c r="I10">
        <f>41-Table3[[#This Row],[GP_H]]</f>
        <v>32</v>
      </c>
      <c r="J10">
        <f t="shared" si="0"/>
        <v>16</v>
      </c>
      <c r="K10">
        <f>82-Table3[[#This Row],[GP]]</f>
        <v>66</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7</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7</v>
      </c>
      <c r="AD10">
        <f>Table3[[#This Row],[RW_A]]+Table3[[#This Row],[RW_H]]</f>
        <v>9</v>
      </c>
      <c r="AE10">
        <f>Table3[[#This Row],[RL_A]]+Table3[[#This Row],[RL_H]]</f>
        <v>5</v>
      </c>
      <c r="AF10">
        <f>Table3[[#This Row],[OTW_A]]+Table3[[#This Row],[OTW_H]]</f>
        <v>0</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20</v>
      </c>
      <c r="AK10">
        <f>(3*(Table3[[#This Row],[RW_A]]+Table3[[#This Row],[RW_H]]))+(2*(Table3[[#This Row],[OTW_A]]+Table3[[#This Row],[SOW_A]]+Table3[[#This Row],[OTW_H]]+Table3[[#This Row],[SOW_H]]))+Table3[[#This Row],[OTL_A]]+Table3[[#This Row],[SOL_A]]+Table3[[#This Row],[OTL_H]]+Table3[[#This Row],[SOL_H]]</f>
        <v>29</v>
      </c>
      <c r="AL10" s="15">
        <f>Table3[[#This Row],[PTS]]/(2*Table3[[#This Row],[GP]])</f>
        <v>0.625</v>
      </c>
      <c r="AM10" s="15">
        <f>Table3[[#This Row],[PTS2]]/(3*Table3[[#This Row],[GP]])</f>
        <v>0.60416666666666663</v>
      </c>
      <c r="AN10">
        <f>(2*Table3[[#This Row],[GR]])+Table3[[#This Row],[PTS]]</f>
        <v>152</v>
      </c>
      <c r="AO10">
        <f>(3*Table3[[#This Row],[GR]])+Table3[[#This Row],[PTS2]]</f>
        <v>227</v>
      </c>
      <c r="AP10" s="20" t="str">
        <f>_xlfn.CONCAT(TEXT(Table3[[#This Row],[W]], "0"), "-", TEXT(Table3[[#This Row],[RL]],"0"), "-", TEXT(Table3[[#This Row],[OTL]]+Table3[[#This Row],[SOL]], "0"))</f>
        <v>9-5-2</v>
      </c>
      <c r="AQ10">
        <f>COUNTIFS(DataRegularSeason20242025!$D$3:$D$1315,Table3[[#This Row],[Teams]],DataRegularSeason20242025!$K$3:$K$1315,0)</f>
        <v>0</v>
      </c>
      <c r="AR10">
        <f>SUMIF(DataRegularSeason20242025!$D$3:$D$1315,$A10, DataRegularSeason20242025!$J$3:$J$1315)</f>
        <v>18</v>
      </c>
      <c r="AS10">
        <f>SUMIF(DataRegularSeason20242025!$D$3:$D$1315,$A10, DataRegularSeason20242025!$K$3:$K$1315)</f>
        <v>23</v>
      </c>
      <c r="AT10">
        <f t="shared" si="3"/>
        <v>-5</v>
      </c>
      <c r="AU10">
        <f>COUNTIFS(DataRegularSeason20242025!$E$3:$E$1315,Table3[[#This Row],[Teams]],DataRegularSeason20242025!$J$3:$J$1315,0)</f>
        <v>1</v>
      </c>
      <c r="AV10">
        <f>SUMIF(DataRegularSeason20242025!$E$3:$E$1315,$A10,DataRegularSeason20242025!$K$3:$K$1315)</f>
        <v>32</v>
      </c>
      <c r="AW10">
        <f>SUMIF(DataRegularSeason20242025!$E$3:$E$1315,$A10,DataRegularSeason20242025!$J$3:$J$1315)</f>
        <v>18</v>
      </c>
      <c r="AX10">
        <f t="shared" si="4"/>
        <v>14</v>
      </c>
      <c r="AY10">
        <f t="shared" si="5"/>
        <v>50</v>
      </c>
      <c r="AZ10">
        <f t="shared" si="6"/>
        <v>41</v>
      </c>
      <c r="BA10">
        <f t="shared" si="7"/>
        <v>9</v>
      </c>
      <c r="BB10" s="17">
        <f>Table3[[#This Row],[GF]]/Table3[[#This Row],[GP]]</f>
        <v>3.125</v>
      </c>
      <c r="BC10" s="17">
        <f>Table3[[#This Row],[GA]]/Table3[[#This Row],[GP]]</f>
        <v>2.5625</v>
      </c>
      <c r="BD10" s="17">
        <f>(Table3[[#This Row],[GF]]-Table3[[#This Row],[GA]])/Table3[[#This Row],[GP]]</f>
        <v>0.5625</v>
      </c>
      <c r="BE10" s="51" t="str">
        <f>_xlfn.CONCAT(TEXT(Table3[[#This Row],[W_H]], "0"), "-", TEXT(Table3[[#This Row],[RL_H]],"0"), "-", TEXT(Table3[[#This Row],[OTL_H]]+Table3[[#This Row],[SOL_H]], "0"))</f>
        <v>7-2-0</v>
      </c>
      <c r="BF10" s="51" t="str">
        <f>_xlfn.CONCAT(TEXT(Table3[[#This Row],[W_A]], "0"), "-", TEXT(Table3[[#This Row],[RL_A]],"0"), "-", TEXT(Table3[[#This Row],[OTL_A]]+Table3[[#This Row],[SOL_A]], "0"))</f>
        <v>2-3-2</v>
      </c>
      <c r="BG10">
        <f>COUNTIFS(DataRegularSeason20242025!$D$3:$D$1315,$A10,DataRegularSeason20242025!$H$3:$H$1315, $A10)</f>
        <v>4</v>
      </c>
      <c r="BH10">
        <f>COUNTIFS(DataRegularSeason20242025!$E$3:$E$1315,$A10,DataRegularSeason20242025!$H$3:$H$1315, $A10)</f>
        <v>8</v>
      </c>
      <c r="BI10">
        <f t="shared" si="8"/>
        <v>12</v>
      </c>
      <c r="BJ10">
        <f t="shared" si="9"/>
        <v>3</v>
      </c>
      <c r="BK10">
        <f t="shared" si="10"/>
        <v>1</v>
      </c>
      <c r="BL10">
        <f t="shared" si="11"/>
        <v>4</v>
      </c>
      <c r="BQ10" t="s">
        <v>1470</v>
      </c>
      <c r="BR10" s="1">
        <f>_xlfn.MAXIFS(DataRegularSeason20242025!$B$3:$B$1315,DataRegularSeason20242025!$N$3:$N$1315,1)</f>
        <v>45607</v>
      </c>
    </row>
    <row r="11" spans="1:78" x14ac:dyDescent="0.25">
      <c r="A11" t="s">
        <v>20</v>
      </c>
      <c r="B11" t="s">
        <v>98</v>
      </c>
      <c r="C11" t="s">
        <v>99</v>
      </c>
      <c r="D11">
        <f>COUNTIFS(DataRegularSeason20242025!$D$3:$D$1315,$A11,DataRegularSeason20242025!$R$3:$R$1315,1,DataRegularSeason20242025!$N$3:$N$1315,1) + COUNTIFS(DataRegularSeason20242025!$E$3:$E$1315,$A11,DataRegularSeason20242025!$R$3:$R$1315,1,DataRegularSeason20242025!$N$3:$N$1315,1)</f>
        <v>8</v>
      </c>
      <c r="E11" s="15">
        <f>Table3[[#This Row],[Watched]]/Table3[[#This Row],[GP]]</f>
        <v>0.61538461538461542</v>
      </c>
      <c r="F11">
        <f>COUNTIFS(DataRegularSeason20242025!$N$3:$N$1315,1,DataRegularSeason20242025!$D$3:$D$1315,$A11)</f>
        <v>6</v>
      </c>
      <c r="G11">
        <f>41-Table3[[#This Row],[GP_A]]</f>
        <v>35</v>
      </c>
      <c r="H11">
        <f>COUNTIFS(DataRegularSeason20242025!$E$3:$E$1315,$A11,DataRegularSeason20242025!$N$3:$N$1315,1)</f>
        <v>7</v>
      </c>
      <c r="I11">
        <f>41-Table3[[#This Row],[GP_H]]</f>
        <v>34</v>
      </c>
      <c r="J11">
        <f t="shared" si="0"/>
        <v>13</v>
      </c>
      <c r="K11">
        <f>82-Table3[[#This Row],[GP]]</f>
        <v>69</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3</v>
      </c>
      <c r="Y11">
        <f>COUNTIFS(DataRegularSeason20242025!$E$3:$E$1315,$A11, DataRegularSeason20242025!$S$3:$S$1315, $A11,DataRegularSeason20242025!$M$3:$M$1315,"REG")</f>
        <v>2</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9</v>
      </c>
      <c r="AC11">
        <f>Table3[[#This Row],[L_A]]+Table3[[#This Row],[L_H]]</f>
        <v>4</v>
      </c>
      <c r="AD11">
        <f>Table3[[#This Row],[RW_A]]+Table3[[#This Row],[RW_H]]</f>
        <v>9</v>
      </c>
      <c r="AE11">
        <f>Table3[[#This Row],[RL_A]]+Table3[[#This Row],[RL_H]]</f>
        <v>3</v>
      </c>
      <c r="AF11">
        <f>Table3[[#This Row],[OTW_A]]+Table3[[#This Row],[OTW_H]]</f>
        <v>0</v>
      </c>
      <c r="AG11">
        <f>Table3[[#This Row],[OTL_A]]+Table3[[#This Row],[OTL_H]]</f>
        <v>1</v>
      </c>
      <c r="AH11">
        <f>Table3[[#This Row],[SOW_A]]+Table3[[#This Row],[SOW_H]]</f>
        <v>0</v>
      </c>
      <c r="AI11">
        <f>Table3[[#This Row],[SOL_A]]+Table3[[#This Row],[SOL_H]]</f>
        <v>0</v>
      </c>
      <c r="AJ11">
        <f>(2*(Table3[[#This Row],[W_A]]+Table3[[#This Row],[W_H]]))+Table3[[#This Row],[OTL_A]]+Table3[[#This Row],[SOL_A]]+Table3[[#This Row],[OTL_H]]+Table3[[#This Row],[SOL_H]]</f>
        <v>19</v>
      </c>
      <c r="AK11">
        <f>(3*(Table3[[#This Row],[RW_A]]+Table3[[#This Row],[RW_H]]))+(2*(Table3[[#This Row],[OTW_A]]+Table3[[#This Row],[SOW_A]]+Table3[[#This Row],[OTW_H]]+Table3[[#This Row],[SOW_H]]))+Table3[[#This Row],[OTL_A]]+Table3[[#This Row],[SOL_A]]+Table3[[#This Row],[OTL_H]]+Table3[[#This Row],[SOL_H]]</f>
        <v>28</v>
      </c>
      <c r="AL11" s="15">
        <f>Table3[[#This Row],[PTS]]/(2*Table3[[#This Row],[GP]])</f>
        <v>0.73076923076923073</v>
      </c>
      <c r="AM11" s="15">
        <f>Table3[[#This Row],[PTS2]]/(3*Table3[[#This Row],[GP]])</f>
        <v>0.71794871794871795</v>
      </c>
      <c r="AN11">
        <f>(2*Table3[[#This Row],[GR]])+Table3[[#This Row],[PTS]]</f>
        <v>157</v>
      </c>
      <c r="AO11">
        <f>(3*Table3[[#This Row],[GR]])+Table3[[#This Row],[PTS2]]</f>
        <v>235</v>
      </c>
      <c r="AP11" s="20" t="str">
        <f>_xlfn.CONCAT(TEXT(Table3[[#This Row],[W]], "0"), "-", TEXT(Table3[[#This Row],[RL]],"0"), "-", TEXT(Table3[[#This Row],[OTL]]+Table3[[#This Row],[SOL]], "0"))</f>
        <v>9-3-1</v>
      </c>
      <c r="AQ11">
        <f>COUNTIFS(DataRegularSeason20242025!$D$3:$D$1315,Table3[[#This Row],[Teams]],DataRegularSeason20242025!$K$3:$K$1315,0)</f>
        <v>2</v>
      </c>
      <c r="AR11">
        <f>SUMIF(DataRegularSeason20242025!$D$3:$D$1315,$A11, DataRegularSeason20242025!$J$3:$J$1315)</f>
        <v>29</v>
      </c>
      <c r="AS11">
        <f>SUMIF(DataRegularSeason20242025!$D$3:$D$1315,$A11, DataRegularSeason20242025!$K$3:$K$1315)</f>
        <v>10</v>
      </c>
      <c r="AT11">
        <f t="shared" si="3"/>
        <v>19</v>
      </c>
      <c r="AU11">
        <f>COUNTIFS(DataRegularSeason20242025!$E$3:$E$1315,Table3[[#This Row],[Teams]],DataRegularSeason20242025!$J$3:$J$1315,0)</f>
        <v>0</v>
      </c>
      <c r="AV11">
        <f>SUMIF(DataRegularSeason20242025!$E$3:$E$1315,$A11,DataRegularSeason20242025!$K$3:$K$1315)</f>
        <v>21</v>
      </c>
      <c r="AW11">
        <f>SUMIF(DataRegularSeason20242025!$E$3:$E$1315,$A11,DataRegularSeason20242025!$J$3:$J$1315)</f>
        <v>20</v>
      </c>
      <c r="AX11">
        <f t="shared" si="4"/>
        <v>1</v>
      </c>
      <c r="AY11">
        <f t="shared" si="5"/>
        <v>50</v>
      </c>
      <c r="AZ11">
        <f t="shared" si="6"/>
        <v>30</v>
      </c>
      <c r="BA11">
        <f t="shared" si="7"/>
        <v>20</v>
      </c>
      <c r="BB11" s="17">
        <f>Table3[[#This Row],[GF]]/Table3[[#This Row],[GP]]</f>
        <v>3.8461538461538463</v>
      </c>
      <c r="BC11" s="17">
        <f>Table3[[#This Row],[GA]]/Table3[[#This Row],[GP]]</f>
        <v>2.3076923076923075</v>
      </c>
      <c r="BD11" s="17">
        <f>(Table3[[#This Row],[GF]]-Table3[[#This Row],[GA]])/Table3[[#This Row],[GP]]</f>
        <v>1.5384615384615385</v>
      </c>
      <c r="BE11" s="51" t="str">
        <f>_xlfn.CONCAT(TEXT(Table3[[#This Row],[W_H]], "0"), "-", TEXT(Table3[[#This Row],[RL_H]],"0"), "-", TEXT(Table3[[#This Row],[OTL_H]]+Table3[[#This Row],[SOL_H]], "0"))</f>
        <v>4-2-1</v>
      </c>
      <c r="BF11" s="51" t="str">
        <f>_xlfn.CONCAT(TEXT(Table3[[#This Row],[W_A]], "0"), "-", TEXT(Table3[[#This Row],[RL_A]],"0"), "-", TEXT(Table3[[#This Row],[OTL_A]]+Table3[[#This Row],[SOL_A]], "0"))</f>
        <v>5-1-0</v>
      </c>
      <c r="BG11">
        <f>COUNTIFS(DataRegularSeason20242025!$D$3:$D$1315,$A11,DataRegularSeason20242025!$H$3:$H$1315, $A11)</f>
        <v>4</v>
      </c>
      <c r="BH11">
        <f>COUNTIFS(DataRegularSeason20242025!$E$3:$E$1315,$A11,DataRegularSeason20242025!$H$3:$H$1315, $A11)</f>
        <v>7</v>
      </c>
      <c r="BI11">
        <f t="shared" si="8"/>
        <v>11</v>
      </c>
      <c r="BJ11">
        <f t="shared" si="9"/>
        <v>2</v>
      </c>
      <c r="BK11">
        <f t="shared" si="10"/>
        <v>0</v>
      </c>
      <c r="BL11">
        <f t="shared" si="11"/>
        <v>2</v>
      </c>
      <c r="BQ11" t="s">
        <v>1471</v>
      </c>
      <c r="BR11">
        <f>$BR$2/($BR$10-$BR$9)</f>
        <v>6.3947368421052628</v>
      </c>
    </row>
    <row r="12" spans="1:78" x14ac:dyDescent="0.25">
      <c r="A12" t="s">
        <v>24</v>
      </c>
      <c r="B12" t="s">
        <v>97</v>
      </c>
      <c r="C12" t="s">
        <v>100</v>
      </c>
      <c r="D12">
        <f>COUNTIFS(DataRegularSeason20242025!$D$3:$D$1315,$A12,DataRegularSeason20242025!$R$3:$R$1315,1,DataRegularSeason20242025!$N$3:$N$1315,1) + COUNTIFS(DataRegularSeason20242025!$E$3:$E$1315,$A12,DataRegularSeason20242025!$R$3:$R$1315,1,DataRegularSeason20242025!$N$3:$N$1315,1)</f>
        <v>15</v>
      </c>
      <c r="E12" s="15">
        <f>Table3[[#This Row],[Watched]]/Table3[[#This Row],[GP]]</f>
        <v>0.9375</v>
      </c>
      <c r="F12">
        <f>COUNTIFS(DataRegularSeason20242025!$N$3:$N$1315,1,DataRegularSeason20242025!$D$3:$D$1315,$A12)</f>
        <v>8</v>
      </c>
      <c r="G12">
        <f>41-Table3[[#This Row],[GP_A]]</f>
        <v>33</v>
      </c>
      <c r="H12">
        <f>COUNTIFS(DataRegularSeason20242025!$E$3:$E$1315,$A12,DataRegularSeason20242025!$N$3:$N$1315,1)</f>
        <v>8</v>
      </c>
      <c r="I12">
        <f>41-Table3[[#This Row],[GP_H]]</f>
        <v>33</v>
      </c>
      <c r="J12">
        <f t="shared" si="0"/>
        <v>16</v>
      </c>
      <c r="K12">
        <f>82-Table3[[#This Row],[GP]]</f>
        <v>66</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5</v>
      </c>
      <c r="Q12">
        <f>COUNTIFS(DataRegularSeason20242025!$D$3:$D$1315,$A12, DataRegularSeason20242025!$S$3:$S$1315, $A12,DataRegularSeason20242025!$M$3:$M$1315,"REG")</f>
        <v>2</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 t="shared" si="2"/>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8</v>
      </c>
      <c r="AC12">
        <f>Table3[[#This Row],[L_A]]+Table3[[#This Row],[L_H]]</f>
        <v>8</v>
      </c>
      <c r="AD12">
        <f>Table3[[#This Row],[RW_A]]+Table3[[#This Row],[RW_H]]</f>
        <v>5</v>
      </c>
      <c r="AE12">
        <f>Table3[[#This Row],[RL_A]]+Table3[[#This Row],[RL_H]]</f>
        <v>5</v>
      </c>
      <c r="AF12">
        <f>Table3[[#This Row],[OTW_A]]+Table3[[#This Row],[OTW_H]]</f>
        <v>2</v>
      </c>
      <c r="AG12">
        <f>Table3[[#This Row],[OTL_A]]+Table3[[#This Row],[OTL_H]]</f>
        <v>2</v>
      </c>
      <c r="AH12">
        <f>Table3[[#This Row],[SOW_A]]+Table3[[#This Row],[SOW_H]]</f>
        <v>1</v>
      </c>
      <c r="AI12">
        <f>Table3[[#This Row],[SOL_A]]+Table3[[#This Row],[SOL_H]]</f>
        <v>1</v>
      </c>
      <c r="AJ12">
        <f>(2*(Table3[[#This Row],[W_A]]+Table3[[#This Row],[W_H]]))+Table3[[#This Row],[OTL_A]]+Table3[[#This Row],[SOL_A]]+Table3[[#This Row],[OTL_H]]+Table3[[#This Row],[SOL_H]]</f>
        <v>19</v>
      </c>
      <c r="AK12">
        <f>(3*(Table3[[#This Row],[RW_A]]+Table3[[#This Row],[RW_H]]))+(2*(Table3[[#This Row],[OTW_A]]+Table3[[#This Row],[SOW_A]]+Table3[[#This Row],[OTW_H]]+Table3[[#This Row],[SOW_H]]))+Table3[[#This Row],[OTL_A]]+Table3[[#This Row],[SOL_A]]+Table3[[#This Row],[OTL_H]]+Table3[[#This Row],[SOL_H]]</f>
        <v>24</v>
      </c>
      <c r="AL12" s="15">
        <f>Table3[[#This Row],[PTS]]/(2*Table3[[#This Row],[GP]])</f>
        <v>0.59375</v>
      </c>
      <c r="AM12" s="15">
        <f>Table3[[#This Row],[PTS2]]/(3*Table3[[#This Row],[GP]])</f>
        <v>0.5</v>
      </c>
      <c r="AN12">
        <f>(2*Table3[[#This Row],[GR]])+Table3[[#This Row],[PTS]]</f>
        <v>151</v>
      </c>
      <c r="AO12">
        <f>(3*Table3[[#This Row],[GR]])+Table3[[#This Row],[PTS2]]</f>
        <v>222</v>
      </c>
      <c r="AP12" s="20" t="str">
        <f>_xlfn.CONCAT(TEXT(Table3[[#This Row],[W]], "0"), "-", TEXT(Table3[[#This Row],[RL]],"0"), "-", TEXT(Table3[[#This Row],[OTL]]+Table3[[#This Row],[SOL]], "0"))</f>
        <v>8-5-3</v>
      </c>
      <c r="AQ12">
        <f>COUNTIFS(DataRegularSeason20242025!$D$3:$D$1315,Table3[[#This Row],[Teams]],DataRegularSeason20242025!$K$3:$K$1315,0)</f>
        <v>0</v>
      </c>
      <c r="AR12">
        <f>SUMIF(DataRegularSeason20242025!$D$3:$D$1315,$A12, DataRegularSeason20242025!$J$3:$J$1315)</f>
        <v>20</v>
      </c>
      <c r="AS12">
        <f>SUMIF(DataRegularSeason20242025!$D$3:$D$1315,$A12, DataRegularSeason20242025!$K$3:$K$1315)</f>
        <v>27</v>
      </c>
      <c r="AT12">
        <f t="shared" si="3"/>
        <v>-7</v>
      </c>
      <c r="AU12">
        <f>COUNTIFS(DataRegularSeason20242025!$E$3:$E$1315,Table3[[#This Row],[Teams]],DataRegularSeason20242025!$J$3:$J$1315,0)</f>
        <v>1</v>
      </c>
      <c r="AV12">
        <f>SUMIF(DataRegularSeason20242025!$E$3:$E$1315,$A12,DataRegularSeason20242025!$K$3:$K$1315)</f>
        <v>26</v>
      </c>
      <c r="AW12">
        <f>SUMIF(DataRegularSeason20242025!$E$3:$E$1315,$A12,DataRegularSeason20242025!$J$3:$J$1315)</f>
        <v>21</v>
      </c>
      <c r="AX12">
        <f t="shared" si="4"/>
        <v>5</v>
      </c>
      <c r="AY12">
        <f t="shared" si="5"/>
        <v>46</v>
      </c>
      <c r="AZ12">
        <f t="shared" si="6"/>
        <v>48</v>
      </c>
      <c r="BA12">
        <f t="shared" si="7"/>
        <v>-2</v>
      </c>
      <c r="BB12" s="17">
        <f>Table3[[#This Row],[GF]]/Table3[[#This Row],[GP]]</f>
        <v>2.875</v>
      </c>
      <c r="BC12" s="17">
        <f>Table3[[#This Row],[GA]]/Table3[[#This Row],[GP]]</f>
        <v>3</v>
      </c>
      <c r="BD12" s="17">
        <f>(Table3[[#This Row],[GF]]-Table3[[#This Row],[GA]])/Table3[[#This Row],[GP]]</f>
        <v>-0.125</v>
      </c>
      <c r="BE12" s="51" t="str">
        <f>_xlfn.CONCAT(TEXT(Table3[[#This Row],[W_H]], "0"), "-", TEXT(Table3[[#This Row],[RL_H]],"0"), "-", TEXT(Table3[[#This Row],[OTL_H]]+Table3[[#This Row],[SOL_H]], "0"))</f>
        <v>5-3-0</v>
      </c>
      <c r="BF12" s="51" t="str">
        <f>_xlfn.CONCAT(TEXT(Table3[[#This Row],[W_A]], "0"), "-", TEXT(Table3[[#This Row],[RL_A]],"0"), "-", TEXT(Table3[[#This Row],[OTL_A]]+Table3[[#This Row],[SOL_A]], "0"))</f>
        <v>3-2-3</v>
      </c>
      <c r="BG12">
        <f>COUNTIFS(DataRegularSeason20242025!$D$3:$D$1315,$A12,DataRegularSeason20242025!$H$3:$H$1315, $A12)</f>
        <v>8</v>
      </c>
      <c r="BH12">
        <f>COUNTIFS(DataRegularSeason20242025!$E$3:$E$1315,$A12,DataRegularSeason20242025!$H$3:$H$1315, $A12)</f>
        <v>8</v>
      </c>
      <c r="BI12">
        <f t="shared" si="8"/>
        <v>16</v>
      </c>
      <c r="BJ12">
        <f t="shared" si="9"/>
        <v>0</v>
      </c>
      <c r="BK12">
        <f t="shared" si="10"/>
        <v>0</v>
      </c>
      <c r="BL12">
        <f t="shared" si="11"/>
        <v>0</v>
      </c>
      <c r="BQ12" t="s">
        <v>1472</v>
      </c>
      <c r="BR12">
        <f>$BR$3/($BR$10-$BR$9)</f>
        <v>4.1315789473684212</v>
      </c>
    </row>
    <row r="13" spans="1:78"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6</v>
      </c>
      <c r="E13" s="15">
        <f>Table3[[#This Row],[Watched]]/Table3[[#This Row],[GP]]</f>
        <v>0.42857142857142855</v>
      </c>
      <c r="F13">
        <f>COUNTIFS(DataRegularSeason20242025!$N$3:$N$1315,1,DataRegularSeason20242025!$D$3:$D$1315,$A13)</f>
        <v>7</v>
      </c>
      <c r="G13">
        <f>41-Table3[[#This Row],[GP_A]]</f>
        <v>34</v>
      </c>
      <c r="H13">
        <f>COUNTIFS(DataRegularSeason20242025!$E$3:$E$1315,$A13,DataRegularSeason20242025!$N$3:$N$1315,1)</f>
        <v>7</v>
      </c>
      <c r="I13">
        <f>41-Table3[[#This Row],[GP_H]]</f>
        <v>34</v>
      </c>
      <c r="J13">
        <f t="shared" si="0"/>
        <v>14</v>
      </c>
      <c r="K13">
        <f>82-Table3[[#This Row],[GP]]</f>
        <v>68</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4</v>
      </c>
      <c r="Q13">
        <f>COUNTIFS(DataRegularSeason20242025!$D$3:$D$1315,$A13, DataRegularSeason20242025!$S$3:$S$1315, $A13,DataRegularSeason20242025!$M$3:$M$1315,"REG")</f>
        <v>4</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1</v>
      </c>
      <c r="X13">
        <f t="shared" si="2"/>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9</v>
      </c>
      <c r="AC13">
        <f>Table3[[#This Row],[L_A]]+Table3[[#This Row],[L_H]]</f>
        <v>5</v>
      </c>
      <c r="AD13">
        <f>Table3[[#This Row],[RW_A]]+Table3[[#This Row],[RW_H]]</f>
        <v>8</v>
      </c>
      <c r="AE13">
        <f>Table3[[#This Row],[RL_A]]+Table3[[#This Row],[RL_H]]</f>
        <v>5</v>
      </c>
      <c r="AF13">
        <f>Table3[[#This Row],[OTW_A]]+Table3[[#This Row],[OTW_H]]</f>
        <v>0</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18</v>
      </c>
      <c r="AK13">
        <f>(3*(Table3[[#This Row],[RW_A]]+Table3[[#This Row],[RW_H]]))+(2*(Table3[[#This Row],[OTW_A]]+Table3[[#This Row],[SOW_A]]+Table3[[#This Row],[OTW_H]]+Table3[[#This Row],[SOW_H]]))+Table3[[#This Row],[OTL_A]]+Table3[[#This Row],[SOL_A]]+Table3[[#This Row],[OTL_H]]+Table3[[#This Row],[SOL_H]]</f>
        <v>26</v>
      </c>
      <c r="AL13" s="15">
        <f>Table3[[#This Row],[PTS]]/(2*Table3[[#This Row],[GP]])</f>
        <v>0.6428571428571429</v>
      </c>
      <c r="AM13" s="15">
        <f>Table3[[#This Row],[PTS2]]/(3*Table3[[#This Row],[GP]])</f>
        <v>0.61904761904761907</v>
      </c>
      <c r="AN13">
        <f>(2*Table3[[#This Row],[GR]])+Table3[[#This Row],[PTS]]</f>
        <v>154</v>
      </c>
      <c r="AO13">
        <f>(3*Table3[[#This Row],[GR]])+Table3[[#This Row],[PTS2]]</f>
        <v>230</v>
      </c>
      <c r="AP13" s="20" t="str">
        <f>_xlfn.CONCAT(TEXT(Table3[[#This Row],[W]], "0"), "-", TEXT(Table3[[#This Row],[RL]],"0"), "-", TEXT(Table3[[#This Row],[OTL]]+Table3[[#This Row],[SOL]], "0"))</f>
        <v>9-5-0</v>
      </c>
      <c r="AQ13">
        <f>COUNTIFS(DataRegularSeason20242025!$D$3:$D$1315,Table3[[#This Row],[Teams]],DataRegularSeason20242025!$K$3:$K$1315,0)</f>
        <v>0</v>
      </c>
      <c r="AR13">
        <f>SUMIF(DataRegularSeason20242025!$D$3:$D$1315,$A13, DataRegularSeason20242025!$J$3:$J$1315)</f>
        <v>23</v>
      </c>
      <c r="AS13">
        <f>SUMIF(DataRegularSeason20242025!$D$3:$D$1315,$A13, DataRegularSeason20242025!$K$3:$K$1315)</f>
        <v>21</v>
      </c>
      <c r="AT13">
        <f t="shared" si="3"/>
        <v>2</v>
      </c>
      <c r="AU13">
        <f>COUNTIFS(DataRegularSeason20242025!$E$3:$E$1315,Table3[[#This Row],[Teams]],DataRegularSeason20242025!$J$3:$J$1315,0)</f>
        <v>2</v>
      </c>
      <c r="AV13">
        <f>SUMIF(DataRegularSeason20242025!$E$3:$E$1315,$A13,DataRegularSeason20242025!$K$3:$K$1315)</f>
        <v>23</v>
      </c>
      <c r="AW13">
        <f>SUMIF(DataRegularSeason20242025!$E$3:$E$1315,$A13,DataRegularSeason20242025!$J$3:$J$1315)</f>
        <v>12</v>
      </c>
      <c r="AX13">
        <f t="shared" si="4"/>
        <v>11</v>
      </c>
      <c r="AY13">
        <f t="shared" si="5"/>
        <v>46</v>
      </c>
      <c r="AZ13">
        <f t="shared" si="6"/>
        <v>33</v>
      </c>
      <c r="BA13">
        <f t="shared" si="7"/>
        <v>13</v>
      </c>
      <c r="BB13" s="17">
        <f>Table3[[#This Row],[GF]]/Table3[[#This Row],[GP]]</f>
        <v>3.2857142857142856</v>
      </c>
      <c r="BC13" s="17">
        <f>Table3[[#This Row],[GA]]/Table3[[#This Row],[GP]]</f>
        <v>2.3571428571428572</v>
      </c>
      <c r="BD13" s="17">
        <f>(Table3[[#This Row],[GF]]-Table3[[#This Row],[GA]])/Table3[[#This Row],[GP]]</f>
        <v>0.9285714285714286</v>
      </c>
      <c r="BE13" s="51" t="str">
        <f>_xlfn.CONCAT(TEXT(Table3[[#This Row],[W_H]], "0"), "-", TEXT(Table3[[#This Row],[RL_H]],"0"), "-", TEXT(Table3[[#This Row],[OTL_H]]+Table3[[#This Row],[SOL_H]], "0"))</f>
        <v>6-1-0</v>
      </c>
      <c r="BF13" s="51" t="str">
        <f>_xlfn.CONCAT(TEXT(Table3[[#This Row],[W_A]], "0"), "-", TEXT(Table3[[#This Row],[RL_A]],"0"), "-", TEXT(Table3[[#This Row],[OTL_A]]+Table3[[#This Row],[SOL_A]], "0"))</f>
        <v>3-4-0</v>
      </c>
      <c r="BG13">
        <f>COUNTIFS(DataRegularSeason20242025!$D$3:$D$1315,$A13,DataRegularSeason20242025!$H$3:$H$1315, $A13)</f>
        <v>2</v>
      </c>
      <c r="BH13">
        <f>COUNTIFS(DataRegularSeason20242025!$E$3:$E$1315,$A13,DataRegularSeason20242025!$H$3:$H$1315, $A13)</f>
        <v>6</v>
      </c>
      <c r="BI13">
        <f t="shared" si="8"/>
        <v>8</v>
      </c>
      <c r="BJ13">
        <f t="shared" si="9"/>
        <v>5</v>
      </c>
      <c r="BK13">
        <f t="shared" si="10"/>
        <v>1</v>
      </c>
      <c r="BL13">
        <f t="shared" si="11"/>
        <v>6</v>
      </c>
      <c r="BQ13" t="s">
        <v>1480</v>
      </c>
      <c r="BR13">
        <f>(BR5/BR2)/2</f>
        <v>3.1378600823045266</v>
      </c>
    </row>
    <row r="14" spans="1:78"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9</v>
      </c>
      <c r="E14" s="15">
        <f>Table3[[#This Row],[Watched]]/Table3[[#This Row],[GP]]</f>
        <v>0.69230769230769229</v>
      </c>
      <c r="F14">
        <f>COUNTIFS(DataRegularSeason20242025!$N$3:$N$1315,1,DataRegularSeason20242025!$D$3:$D$1315,$A14)</f>
        <v>7</v>
      </c>
      <c r="G14">
        <f>41-Table3[[#This Row],[GP_A]]</f>
        <v>34</v>
      </c>
      <c r="H14">
        <f>COUNTIFS(DataRegularSeason20242025!$E$3:$E$1315,$A14,DataRegularSeason20242025!$N$3:$N$1315,1)</f>
        <v>6</v>
      </c>
      <c r="I14">
        <f>41-Table3[[#This Row],[GP_H]]</f>
        <v>35</v>
      </c>
      <c r="J14">
        <f t="shared" si="0"/>
        <v>13</v>
      </c>
      <c r="K14">
        <f>82-Table3[[#This Row],[GP]]</f>
        <v>69</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 t="shared" si="1"/>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5</v>
      </c>
      <c r="Y14">
        <f>COUNTIFS(DataRegularSeason20242025!$E$3:$E$1315,$A14, DataRegularSeason20242025!$S$3:$S$1315, $A14,DataRegularSeason20242025!$M$3:$M$1315,"REG")</f>
        <v>2</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7</v>
      </c>
      <c r="AC14">
        <f>Table3[[#This Row],[L_A]]+Table3[[#This Row],[L_H]]</f>
        <v>6</v>
      </c>
      <c r="AD14">
        <f>Table3[[#This Row],[RW_A]]+Table3[[#This Row],[RW_H]]</f>
        <v>6</v>
      </c>
      <c r="AE14">
        <f>Table3[[#This Row],[RL_A]]+Table3[[#This Row],[RL_H]]</f>
        <v>3</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17</v>
      </c>
      <c r="AK14">
        <f>(3*(Table3[[#This Row],[RW_A]]+Table3[[#This Row],[RW_H]]))+(2*(Table3[[#This Row],[OTW_A]]+Table3[[#This Row],[SOW_A]]+Table3[[#This Row],[OTW_H]]+Table3[[#This Row],[SOW_H]]))+Table3[[#This Row],[OTL_A]]+Table3[[#This Row],[SOL_A]]+Table3[[#This Row],[OTL_H]]+Table3[[#This Row],[SOL_H]]</f>
        <v>23</v>
      </c>
      <c r="AL14" s="15">
        <f>Table3[[#This Row],[PTS]]/(2*Table3[[#This Row],[GP]])</f>
        <v>0.65384615384615385</v>
      </c>
      <c r="AM14" s="15">
        <f>Table3[[#This Row],[PTS2]]/(3*Table3[[#This Row],[GP]])</f>
        <v>0.58974358974358976</v>
      </c>
      <c r="AN14">
        <f>(2*Table3[[#This Row],[GR]])+Table3[[#This Row],[PTS]]</f>
        <v>155</v>
      </c>
      <c r="AO14">
        <f>(3*Table3[[#This Row],[GR]])+Table3[[#This Row],[PTS2]]</f>
        <v>230</v>
      </c>
      <c r="AP14" s="20" t="str">
        <f>_xlfn.CONCAT(TEXT(Table3[[#This Row],[W]], "0"), "-", TEXT(Table3[[#This Row],[RL]],"0"), "-", TEXT(Table3[[#This Row],[OTL]]+Table3[[#This Row],[SOL]], "0"))</f>
        <v>7-3-3</v>
      </c>
      <c r="AQ14">
        <f>COUNTIFS(DataRegularSeason20242025!$D$3:$D$1315,Table3[[#This Row],[Teams]],DataRegularSeason20242025!$K$3:$K$1315,0)</f>
        <v>1</v>
      </c>
      <c r="AR14">
        <f>SUMIF(DataRegularSeason20242025!$D$3:$D$1315,$A14, DataRegularSeason20242025!$J$3:$J$1315)</f>
        <v>25</v>
      </c>
      <c r="AS14">
        <f>SUMIF(DataRegularSeason20242025!$D$3:$D$1315,$A14, DataRegularSeason20242025!$K$3:$K$1315)</f>
        <v>14</v>
      </c>
      <c r="AT14">
        <f t="shared" si="3"/>
        <v>11</v>
      </c>
      <c r="AU14">
        <f>COUNTIFS(DataRegularSeason20242025!$E$3:$E$1315,Table3[[#This Row],[Teams]],DataRegularSeason20242025!$J$3:$J$1315,0)</f>
        <v>0</v>
      </c>
      <c r="AV14">
        <f>SUMIF(DataRegularSeason20242025!$E$3:$E$1315,$A14,DataRegularSeason20242025!$K$3:$K$1315)</f>
        <v>17</v>
      </c>
      <c r="AW14">
        <f>SUMIF(DataRegularSeason20242025!$E$3:$E$1315,$A14,DataRegularSeason20242025!$J$3:$J$1315)</f>
        <v>29</v>
      </c>
      <c r="AX14">
        <f t="shared" si="4"/>
        <v>-12</v>
      </c>
      <c r="AY14">
        <f t="shared" si="5"/>
        <v>42</v>
      </c>
      <c r="AZ14">
        <f t="shared" si="6"/>
        <v>43</v>
      </c>
      <c r="BA14">
        <f t="shared" si="7"/>
        <v>-1</v>
      </c>
      <c r="BB14" s="17">
        <f>Table3[[#This Row],[GF]]/Table3[[#This Row],[GP]]</f>
        <v>3.2307692307692308</v>
      </c>
      <c r="BC14" s="17">
        <f>Table3[[#This Row],[GA]]/Table3[[#This Row],[GP]]</f>
        <v>3.3076923076923075</v>
      </c>
      <c r="BD14" s="17">
        <f>(Table3[[#This Row],[GF]]-Table3[[#This Row],[GA]])/Table3[[#This Row],[GP]]</f>
        <v>-7.6923076923076927E-2</v>
      </c>
      <c r="BE14" s="51" t="str">
        <f>_xlfn.CONCAT(TEXT(Table3[[#This Row],[W_H]], "0"), "-", TEXT(Table3[[#This Row],[RL_H]],"0"), "-", TEXT(Table3[[#This Row],[OTL_H]]+Table3[[#This Row],[SOL_H]], "0"))</f>
        <v>1-2-3</v>
      </c>
      <c r="BF14" s="51" t="str">
        <f>_xlfn.CONCAT(TEXT(Table3[[#This Row],[W_A]], "0"), "-", TEXT(Table3[[#This Row],[RL_A]],"0"), "-", TEXT(Table3[[#This Row],[OTL_A]]+Table3[[#This Row],[SOL_A]], "0"))</f>
        <v>6-1-0</v>
      </c>
      <c r="BG14">
        <f>COUNTIFS(DataRegularSeason20242025!$D$3:$D$1315,$A14,DataRegularSeason20242025!$H$3:$H$1315, $A14)</f>
        <v>4</v>
      </c>
      <c r="BH14">
        <f>COUNTIFS(DataRegularSeason20242025!$E$3:$E$1315,$A14,DataRegularSeason20242025!$H$3:$H$1315, $A14)</f>
        <v>3</v>
      </c>
      <c r="BI14">
        <f t="shared" si="8"/>
        <v>7</v>
      </c>
      <c r="BJ14">
        <f t="shared" si="9"/>
        <v>3</v>
      </c>
      <c r="BK14">
        <f t="shared" si="10"/>
        <v>3</v>
      </c>
      <c r="BL14">
        <f t="shared" si="11"/>
        <v>6</v>
      </c>
    </row>
    <row r="15" spans="1:78" x14ac:dyDescent="0.25">
      <c r="A15" t="s">
        <v>16</v>
      </c>
      <c r="B15" t="s">
        <v>98</v>
      </c>
      <c r="C15" t="s">
        <v>81</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0.8125</v>
      </c>
      <c r="F15">
        <f>COUNTIFS(DataRegularSeason20242025!$N$3:$N$1315,1,DataRegularSeason20242025!$D$3:$D$1315,$A15)</f>
        <v>7</v>
      </c>
      <c r="G15">
        <f>41-Table3[[#This Row],[GP_A]]</f>
        <v>34</v>
      </c>
      <c r="H15">
        <f>COUNTIFS(DataRegularSeason20242025!$E$3:$E$1315,$A15,DataRegularSeason20242025!$N$3:$N$1315,1)</f>
        <v>9</v>
      </c>
      <c r="I15">
        <f>41-Table3[[#This Row],[GP_H]]</f>
        <v>32</v>
      </c>
      <c r="J15">
        <f t="shared" si="0"/>
        <v>16</v>
      </c>
      <c r="K15">
        <f>82-Table3[[#This Row],[GP]]</f>
        <v>66</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5</v>
      </c>
      <c r="Q15">
        <f>COUNTIFS(DataRegularSeason20242025!$D$3:$D$1315,$A15, DataRegularSeason20242025!$S$3:$S$1315, $A15,DataRegularSeason20242025!$M$3:$M$1315,"REG")</f>
        <v>4</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3</v>
      </c>
      <c r="W15">
        <f>COUNTIFS(DataRegularSeason20242025!$E$3:$E$1315,$A15, DataRegularSeason20242025!$L$3:$L$1315, $A15,DataRegularSeason20242025!$N$3:$N$1315,1,DataRegularSeason20242025!$M$3:$M$1315,"SO")</f>
        <v>0</v>
      </c>
      <c r="X15">
        <f t="shared" si="2"/>
        <v>4</v>
      </c>
      <c r="Y15">
        <f>COUNTIFS(DataRegularSeason20242025!$E$3:$E$1315,$A15, DataRegularSeason20242025!$S$3:$S$1315, $A15,DataRegularSeason20242025!$M$3:$M$1315,"REG")</f>
        <v>3</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7</v>
      </c>
      <c r="AC15">
        <f>Table3[[#This Row],[L_A]]+Table3[[#This Row],[L_H]]</f>
        <v>9</v>
      </c>
      <c r="AD15">
        <f>Table3[[#This Row],[RW_A]]+Table3[[#This Row],[RW_H]]</f>
        <v>4</v>
      </c>
      <c r="AE15">
        <f>Table3[[#This Row],[RL_A]]+Table3[[#This Row],[RL_H]]</f>
        <v>7</v>
      </c>
      <c r="AF15">
        <f>Table3[[#This Row],[OTW_A]]+Table3[[#This Row],[OTW_H]]</f>
        <v>3</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16</v>
      </c>
      <c r="AK15">
        <f>(3*(Table3[[#This Row],[RW_A]]+Table3[[#This Row],[RW_H]]))+(2*(Table3[[#This Row],[OTW_A]]+Table3[[#This Row],[SOW_A]]+Table3[[#This Row],[OTW_H]]+Table3[[#This Row],[SOW_H]]))+Table3[[#This Row],[OTL_A]]+Table3[[#This Row],[SOL_A]]+Table3[[#This Row],[OTL_H]]+Table3[[#This Row],[SOL_H]]</f>
        <v>20</v>
      </c>
      <c r="AL15" s="15">
        <f>Table3[[#This Row],[PTS]]/(2*Table3[[#This Row],[GP]])</f>
        <v>0.5</v>
      </c>
      <c r="AM15" s="15">
        <f>Table3[[#This Row],[PTS2]]/(3*Table3[[#This Row],[GP]])</f>
        <v>0.41666666666666669</v>
      </c>
      <c r="AN15">
        <f>(2*Table3[[#This Row],[GR]])+Table3[[#This Row],[PTS]]</f>
        <v>148</v>
      </c>
      <c r="AO15">
        <f>(3*Table3[[#This Row],[GR]])+Table3[[#This Row],[PTS2]]</f>
        <v>218</v>
      </c>
      <c r="AP15" s="20" t="str">
        <f>_xlfn.CONCAT(TEXT(Table3[[#This Row],[W]], "0"), "-", TEXT(Table3[[#This Row],[RL]],"0"), "-", TEXT(Table3[[#This Row],[OTL]]+Table3[[#This Row],[SOL]], "0"))</f>
        <v>7-7-2</v>
      </c>
      <c r="AQ15">
        <f>COUNTIFS(DataRegularSeason20242025!$D$3:$D$1315,Table3[[#This Row],[Teams]],DataRegularSeason20242025!$K$3:$K$1315,0)</f>
        <v>1</v>
      </c>
      <c r="AR15">
        <f>SUMIF(DataRegularSeason20242025!$D$3:$D$1315,$A15, DataRegularSeason20242025!$J$3:$J$1315)</f>
        <v>15</v>
      </c>
      <c r="AS15">
        <f>SUMIF(DataRegularSeason20242025!$D$3:$D$1315,$A15, DataRegularSeason20242025!$K$3:$K$1315)</f>
        <v>27</v>
      </c>
      <c r="AT15">
        <f t="shared" si="3"/>
        <v>-12</v>
      </c>
      <c r="AU15">
        <f>COUNTIFS(DataRegularSeason20242025!$E$3:$E$1315,Table3[[#This Row],[Teams]],DataRegularSeason20242025!$J$3:$J$1315,0)</f>
        <v>1</v>
      </c>
      <c r="AV15">
        <f>SUMIF(DataRegularSeason20242025!$E$3:$E$1315,$A15,DataRegularSeason20242025!$K$3:$K$1315)</f>
        <v>25</v>
      </c>
      <c r="AW15">
        <f>SUMIF(DataRegularSeason20242025!$E$3:$E$1315,$A15,DataRegularSeason20242025!$J$3:$J$1315)</f>
        <v>25</v>
      </c>
      <c r="AX15">
        <f t="shared" si="4"/>
        <v>0</v>
      </c>
      <c r="AY15">
        <f t="shared" si="5"/>
        <v>40</v>
      </c>
      <c r="AZ15">
        <f t="shared" si="6"/>
        <v>52</v>
      </c>
      <c r="BA15">
        <f t="shared" si="7"/>
        <v>-12</v>
      </c>
      <c r="BB15" s="17">
        <f>Table3[[#This Row],[GF]]/Table3[[#This Row],[GP]]</f>
        <v>2.5</v>
      </c>
      <c r="BC15" s="17">
        <f>Table3[[#This Row],[GA]]/Table3[[#This Row],[GP]]</f>
        <v>3.25</v>
      </c>
      <c r="BD15" s="17">
        <f>(Table3[[#This Row],[GF]]-Table3[[#This Row],[GA]])/Table3[[#This Row],[GP]]</f>
        <v>-0.75</v>
      </c>
      <c r="BE15" s="51" t="str">
        <f>_xlfn.CONCAT(TEXT(Table3[[#This Row],[W_H]], "0"), "-", TEXT(Table3[[#This Row],[RL_H]],"0"), "-", TEXT(Table3[[#This Row],[OTL_H]]+Table3[[#This Row],[SOL_H]], "0"))</f>
        <v>5-3-1</v>
      </c>
      <c r="BF15" s="51" t="str">
        <f>_xlfn.CONCAT(TEXT(Table3[[#This Row],[W_A]], "0"), "-", TEXT(Table3[[#This Row],[RL_A]],"0"), "-", TEXT(Table3[[#This Row],[OTL_A]]+Table3[[#This Row],[SOL_A]], "0"))</f>
        <v>2-4-1</v>
      </c>
      <c r="BG15">
        <f>COUNTIFS(DataRegularSeason20242025!$D$3:$D$1315,$A15,DataRegularSeason20242025!$H$3:$H$1315, $A15)</f>
        <v>4</v>
      </c>
      <c r="BH15">
        <f>COUNTIFS(DataRegularSeason20242025!$E$3:$E$1315,$A15,DataRegularSeason20242025!$H$3:$H$1315, $A15)</f>
        <v>4</v>
      </c>
      <c r="BI15">
        <f t="shared" si="8"/>
        <v>8</v>
      </c>
      <c r="BJ15">
        <f t="shared" si="9"/>
        <v>3</v>
      </c>
      <c r="BK15">
        <f t="shared" si="10"/>
        <v>5</v>
      </c>
      <c r="BL15">
        <f t="shared" si="11"/>
        <v>8</v>
      </c>
      <c r="BQ15">
        <f>LARGE($AJ$2:$AJ$33,1)</f>
        <v>28</v>
      </c>
    </row>
    <row r="16" spans="1:78"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10</v>
      </c>
      <c r="E16" s="15">
        <f>Table3[[#This Row],[Watched]]/Table3[[#This Row],[GP]]</f>
        <v>0.625</v>
      </c>
      <c r="F16">
        <f>COUNTIFS(DataRegularSeason20242025!$N$3:$N$1315,1,DataRegularSeason20242025!$D$3:$D$1315,$A16)</f>
        <v>6</v>
      </c>
      <c r="G16">
        <f>41-Table3[[#This Row],[GP_A]]</f>
        <v>35</v>
      </c>
      <c r="H16">
        <f>COUNTIFS(DataRegularSeason20242025!$E$3:$E$1315,$A16,DataRegularSeason20242025!$N$3:$N$1315,1)</f>
        <v>10</v>
      </c>
      <c r="I16">
        <f>41-Table3[[#This Row],[GP_H]]</f>
        <v>31</v>
      </c>
      <c r="J16">
        <f t="shared" si="0"/>
        <v>16</v>
      </c>
      <c r="K16">
        <f>82-Table3[[#This Row],[GP]]</f>
        <v>66</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 t="shared" si="2"/>
        <v>5</v>
      </c>
      <c r="Y16">
        <f>COUNTIFS(DataRegularSeason20242025!$E$3:$E$1315,$A16, DataRegularSeason20242025!$S$3:$S$1315, $A16,DataRegularSeason20242025!$M$3:$M$1315,"REG")</f>
        <v>5</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8</v>
      </c>
      <c r="AD16">
        <f>Table3[[#This Row],[RW_A]]+Table3[[#This Row],[RW_H]]</f>
        <v>6</v>
      </c>
      <c r="AE16">
        <f>Table3[[#This Row],[RL_A]]+Table3[[#This Row],[RL_H]]</f>
        <v>8</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16</v>
      </c>
      <c r="AK16">
        <f>(3*(Table3[[#This Row],[RW_A]]+Table3[[#This Row],[RW_H]]))+(2*(Table3[[#This Row],[OTW_A]]+Table3[[#This Row],[SOW_A]]+Table3[[#This Row],[OTW_H]]+Table3[[#This Row],[SOW_H]]))+Table3[[#This Row],[OTL_A]]+Table3[[#This Row],[SOL_A]]+Table3[[#This Row],[OTL_H]]+Table3[[#This Row],[SOL_H]]</f>
        <v>22</v>
      </c>
      <c r="AL16" s="15">
        <f>Table3[[#This Row],[PTS]]/(2*Table3[[#This Row],[GP]])</f>
        <v>0.5</v>
      </c>
      <c r="AM16" s="15">
        <f>Table3[[#This Row],[PTS2]]/(3*Table3[[#This Row],[GP]])</f>
        <v>0.45833333333333331</v>
      </c>
      <c r="AN16">
        <f>(2*Table3[[#This Row],[GR]])+Table3[[#This Row],[PTS]]</f>
        <v>148</v>
      </c>
      <c r="AO16">
        <f>(3*Table3[[#This Row],[GR]])+Table3[[#This Row],[PTS2]]</f>
        <v>220</v>
      </c>
      <c r="AP16" s="20" t="str">
        <f>_xlfn.CONCAT(TEXT(Table3[[#This Row],[W]], "0"), "-", TEXT(Table3[[#This Row],[RL]],"0"), "-", TEXT(Table3[[#This Row],[OTL]]+Table3[[#This Row],[SOL]], "0"))</f>
        <v>8-8-0</v>
      </c>
      <c r="AQ16">
        <f>COUNTIFS(DataRegularSeason20242025!$D$3:$D$1315,Table3[[#This Row],[Teams]],DataRegularSeason20242025!$K$3:$K$1315,0)</f>
        <v>0</v>
      </c>
      <c r="AR16">
        <f>SUMIF(DataRegularSeason20242025!$D$3:$D$1315,$A16, DataRegularSeason20242025!$J$3:$J$1315)</f>
        <v>18</v>
      </c>
      <c r="AS16">
        <f>SUMIF(DataRegularSeason20242025!$D$3:$D$1315,$A16, DataRegularSeason20242025!$K$3:$K$1315)</f>
        <v>18</v>
      </c>
      <c r="AT16">
        <f t="shared" si="3"/>
        <v>0</v>
      </c>
      <c r="AU16">
        <f>COUNTIFS(DataRegularSeason20242025!$E$3:$E$1315,Table3[[#This Row],[Teams]],DataRegularSeason20242025!$J$3:$J$1315,0)</f>
        <v>0</v>
      </c>
      <c r="AV16">
        <f>SUMIF(DataRegularSeason20242025!$E$3:$E$1315,$A16,DataRegularSeason20242025!$K$3:$K$1315)</f>
        <v>37</v>
      </c>
      <c r="AW16">
        <f>SUMIF(DataRegularSeason20242025!$E$3:$E$1315,$A16,DataRegularSeason20242025!$J$3:$J$1315)</f>
        <v>43</v>
      </c>
      <c r="AX16">
        <f t="shared" si="4"/>
        <v>-6</v>
      </c>
      <c r="AY16">
        <f t="shared" si="5"/>
        <v>55</v>
      </c>
      <c r="AZ16">
        <f t="shared" si="6"/>
        <v>61</v>
      </c>
      <c r="BA16">
        <f t="shared" si="7"/>
        <v>-6</v>
      </c>
      <c r="BB16" s="17">
        <f>Table3[[#This Row],[GF]]/Table3[[#This Row],[GP]]</f>
        <v>3.4375</v>
      </c>
      <c r="BC16" s="17">
        <f>Table3[[#This Row],[GA]]/Table3[[#This Row],[GP]]</f>
        <v>3.8125</v>
      </c>
      <c r="BD16" s="17">
        <f>(Table3[[#This Row],[GF]]-Table3[[#This Row],[GA]])/Table3[[#This Row],[GP]]</f>
        <v>-0.375</v>
      </c>
      <c r="BE16" s="51" t="str">
        <f>_xlfn.CONCAT(TEXT(Table3[[#This Row],[W_H]], "0"), "-", TEXT(Table3[[#This Row],[RL_H]],"0"), "-", TEXT(Table3[[#This Row],[OTL_H]]+Table3[[#This Row],[SOL_H]], "0"))</f>
        <v>5-5-0</v>
      </c>
      <c r="BF16" s="51" t="str">
        <f>_xlfn.CONCAT(TEXT(Table3[[#This Row],[W_A]], "0"), "-", TEXT(Table3[[#This Row],[RL_A]],"0"), "-", TEXT(Table3[[#This Row],[OTL_A]]+Table3[[#This Row],[SOL_A]], "0"))</f>
        <v>3-3-0</v>
      </c>
      <c r="BG16">
        <f>COUNTIFS(DataRegularSeason20242025!$D$3:$D$1315,$A16,DataRegularSeason20242025!$H$3:$H$1315, $A16)</f>
        <v>2</v>
      </c>
      <c r="BH16">
        <f>COUNTIFS(DataRegularSeason20242025!$E$3:$E$1315,$A16,DataRegularSeason20242025!$H$3:$H$1315, $A16)</f>
        <v>8</v>
      </c>
      <c r="BI16">
        <f t="shared" si="8"/>
        <v>10</v>
      </c>
      <c r="BJ16">
        <f t="shared" si="9"/>
        <v>4</v>
      </c>
      <c r="BK16">
        <f t="shared" si="10"/>
        <v>2</v>
      </c>
      <c r="BL16">
        <f t="shared" si="11"/>
        <v>6</v>
      </c>
    </row>
    <row r="17" spans="1:66" x14ac:dyDescent="0.25">
      <c r="A17" t="s">
        <v>43</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0.7857142857142857</v>
      </c>
      <c r="F17">
        <f>COUNTIFS(DataRegularSeason20242025!$N$3:$N$1315,1,DataRegularSeason20242025!$D$3:$D$1315,$A17)</f>
        <v>8</v>
      </c>
      <c r="G17">
        <f>41-Table3[[#This Row],[GP_A]]</f>
        <v>33</v>
      </c>
      <c r="H17">
        <f>COUNTIFS(DataRegularSeason20242025!$E$3:$E$1315,$A17,DataRegularSeason20242025!$N$3:$N$1315,1)</f>
        <v>6</v>
      </c>
      <c r="I17">
        <f>41-Table3[[#This Row],[GP_H]]</f>
        <v>35</v>
      </c>
      <c r="J17">
        <f t="shared" si="0"/>
        <v>14</v>
      </c>
      <c r="K17">
        <f>82-Table3[[#This Row],[GP]]</f>
        <v>68</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 t="shared" si="2"/>
        <v>2</v>
      </c>
      <c r="Y17">
        <f>COUNTIFS(DataRegularSeason20242025!$E$3:$E$1315,$A17, DataRegularSeason20242025!$S$3:$S$1315, $A17,DataRegularSeason20242025!$M$3:$M$1315,"REG")</f>
        <v>1</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7</v>
      </c>
      <c r="AC17">
        <f>Table3[[#This Row],[L_A]]+Table3[[#This Row],[L_H]]</f>
        <v>7</v>
      </c>
      <c r="AD17">
        <f>Table3[[#This Row],[RW_A]]+Table3[[#This Row],[RW_H]]</f>
        <v>6</v>
      </c>
      <c r="AE17">
        <f>Table3[[#This Row],[RL_A]]+Table3[[#This Row],[RL_H]]</f>
        <v>6</v>
      </c>
      <c r="AF17">
        <f>Table3[[#This Row],[OTW_A]]+Table3[[#This Row],[OTW_H]]</f>
        <v>1</v>
      </c>
      <c r="AG17">
        <f>Table3[[#This Row],[OTL_A]]+Table3[[#This Row],[OTL_H]]</f>
        <v>0</v>
      </c>
      <c r="AH17">
        <f>Table3[[#This Row],[SOW_A]]+Table3[[#This Row],[SOW_H]]</f>
        <v>0</v>
      </c>
      <c r="AI17">
        <f>Table3[[#This Row],[SOL_A]]+Table3[[#This Row],[SOL_H]]</f>
        <v>1</v>
      </c>
      <c r="AJ17">
        <f>(2*(Table3[[#This Row],[W_A]]+Table3[[#This Row],[W_H]]))+Table3[[#This Row],[OTL_A]]+Table3[[#This Row],[SOL_A]]+Table3[[#This Row],[OTL_H]]+Table3[[#This Row],[SOL_H]]</f>
        <v>15</v>
      </c>
      <c r="AK17">
        <f>(3*(Table3[[#This Row],[RW_A]]+Table3[[#This Row],[RW_H]]))+(2*(Table3[[#This Row],[OTW_A]]+Table3[[#This Row],[SOW_A]]+Table3[[#This Row],[OTW_H]]+Table3[[#This Row],[SOW_H]]))+Table3[[#This Row],[OTL_A]]+Table3[[#This Row],[SOL_A]]+Table3[[#This Row],[OTL_H]]+Table3[[#This Row],[SOL_H]]</f>
        <v>21</v>
      </c>
      <c r="AL17" s="15">
        <f>Table3[[#This Row],[PTS]]/(2*Table3[[#This Row],[GP]])</f>
        <v>0.5357142857142857</v>
      </c>
      <c r="AM17" s="15">
        <f>Table3[[#This Row],[PTS2]]/(3*Table3[[#This Row],[GP]])</f>
        <v>0.5</v>
      </c>
      <c r="AN17">
        <f>(2*Table3[[#This Row],[GR]])+Table3[[#This Row],[PTS]]</f>
        <v>151</v>
      </c>
      <c r="AO17">
        <f>(3*Table3[[#This Row],[GR]])+Table3[[#This Row],[PTS2]]</f>
        <v>225</v>
      </c>
      <c r="AP17" s="20" t="str">
        <f>_xlfn.CONCAT(TEXT(Table3[[#This Row],[W]], "0"), "-", TEXT(Table3[[#This Row],[RL]],"0"), "-", TEXT(Table3[[#This Row],[OTL]]+Table3[[#This Row],[SOL]], "0"))</f>
        <v>7-6-1</v>
      </c>
      <c r="AQ17">
        <f>COUNTIFS(DataRegularSeason20242025!$D$3:$D$1315,Table3[[#This Row],[Teams]],DataRegularSeason20242025!$K$3:$K$1315,0)</f>
        <v>0</v>
      </c>
      <c r="AR17">
        <f>SUMIF(DataRegularSeason20242025!$D$3:$D$1315,$A17, DataRegularSeason20242025!$J$3:$J$1315)</f>
        <v>32</v>
      </c>
      <c r="AS17">
        <f>SUMIF(DataRegularSeason20242025!$D$3:$D$1315,$A17, DataRegularSeason20242025!$K$3:$K$1315)</f>
        <v>33</v>
      </c>
      <c r="AT17">
        <f t="shared" si="3"/>
        <v>-1</v>
      </c>
      <c r="AU17">
        <f>COUNTIFS(DataRegularSeason20242025!$E$3:$E$1315,Table3[[#This Row],[Teams]],DataRegularSeason20242025!$J$3:$J$1315,0)</f>
        <v>1</v>
      </c>
      <c r="AV17">
        <f>SUMIF(DataRegularSeason20242025!$E$3:$E$1315,$A17,DataRegularSeason20242025!$K$3:$K$1315)</f>
        <v>17</v>
      </c>
      <c r="AW17">
        <f>SUMIF(DataRegularSeason20242025!$E$3:$E$1315,$A17,DataRegularSeason20242025!$J$3:$J$1315)</f>
        <v>12</v>
      </c>
      <c r="AX17">
        <f t="shared" si="4"/>
        <v>5</v>
      </c>
      <c r="AY17">
        <f t="shared" si="5"/>
        <v>49</v>
      </c>
      <c r="AZ17">
        <f t="shared" si="6"/>
        <v>45</v>
      </c>
      <c r="BA17">
        <f t="shared" si="7"/>
        <v>4</v>
      </c>
      <c r="BB17" s="17">
        <f>Table3[[#This Row],[GF]]/Table3[[#This Row],[GP]]</f>
        <v>3.5</v>
      </c>
      <c r="BC17" s="17">
        <f>Table3[[#This Row],[GA]]/Table3[[#This Row],[GP]]</f>
        <v>3.2142857142857144</v>
      </c>
      <c r="BD17" s="17">
        <f>(Table3[[#This Row],[GF]]-Table3[[#This Row],[GA]])/Table3[[#This Row],[GP]]</f>
        <v>0.2857142857142857</v>
      </c>
      <c r="BE17" s="51" t="str">
        <f>_xlfn.CONCAT(TEXT(Table3[[#This Row],[W_H]], "0"), "-", TEXT(Table3[[#This Row],[RL_H]],"0"), "-", TEXT(Table3[[#This Row],[OTL_H]]+Table3[[#This Row],[SOL_H]], "0"))</f>
        <v>4-1-1</v>
      </c>
      <c r="BF17" s="51" t="str">
        <f>_xlfn.CONCAT(TEXT(Table3[[#This Row],[W_A]], "0"), "-", TEXT(Table3[[#This Row],[RL_A]],"0"), "-", TEXT(Table3[[#This Row],[OTL_A]]+Table3[[#This Row],[SOL_A]], "0"))</f>
        <v>3-5-0</v>
      </c>
      <c r="BG17">
        <f>COUNTIFS(DataRegularSeason20242025!$D$3:$D$1315,$A17,DataRegularSeason20242025!$H$3:$H$1315, $A17)</f>
        <v>4</v>
      </c>
      <c r="BH17">
        <f>COUNTIFS(DataRegularSeason20242025!$E$3:$E$1315,$A17,DataRegularSeason20242025!$H$3:$H$1315, $A17)</f>
        <v>5</v>
      </c>
      <c r="BI17">
        <f t="shared" si="8"/>
        <v>9</v>
      </c>
      <c r="BJ17">
        <f t="shared" si="9"/>
        <v>4</v>
      </c>
      <c r="BK17">
        <f t="shared" si="10"/>
        <v>1</v>
      </c>
      <c r="BL17">
        <f t="shared" si="11"/>
        <v>5</v>
      </c>
    </row>
    <row r="18" spans="1:66"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14</v>
      </c>
      <c r="E18" s="15">
        <f>Table3[[#This Row],[Watched]]/Table3[[#This Row],[GP]]</f>
        <v>0.93333333333333335</v>
      </c>
      <c r="F18">
        <f>COUNTIFS(DataRegularSeason20242025!$N$3:$N$1315,1,DataRegularSeason20242025!$D$3:$D$1315,$A18)</f>
        <v>7</v>
      </c>
      <c r="G18">
        <f>41-Table3[[#This Row],[GP_A]]</f>
        <v>34</v>
      </c>
      <c r="H18">
        <f>COUNTIFS(DataRegularSeason20242025!$E$3:$E$1315,$A18,DataRegularSeason20242025!$N$3:$N$1315,1)</f>
        <v>8</v>
      </c>
      <c r="I18">
        <f>41-Table3[[#This Row],[GP_H]]</f>
        <v>33</v>
      </c>
      <c r="J18">
        <f t="shared" si="0"/>
        <v>15</v>
      </c>
      <c r="K18">
        <f>82-Table3[[#This Row],[GP]]</f>
        <v>67</v>
      </c>
      <c r="L18">
        <f>COUNTIFS(DataRegularSeason20242025!$D$3:$D$1315,$A18, DataRegularSeason20242025!$L$3:$L$1315, $A18,DataRegularSeason20242025!$N$3:$N$1315,1)</f>
        <v>5</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 t="shared" si="1"/>
        <v>2</v>
      </c>
      <c r="Q18">
        <f>COUNTIFS(DataRegularSeason20242025!$D$3:$D$1315,$A18, DataRegularSeason20242025!$S$3:$S$1315, $A18,DataRegularSeason20242025!$M$3:$M$1315,"REG")</f>
        <v>2</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 t="shared" si="2"/>
        <v>6</v>
      </c>
      <c r="Y18">
        <f>COUNTIFS(DataRegularSeason20242025!$E$3:$E$1315,$A18, DataRegularSeason20242025!$S$3:$S$1315, $A18,DataRegularSeason20242025!$M$3:$M$1315,"REG")</f>
        <v>5</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7</v>
      </c>
      <c r="AC18">
        <f>Table3[[#This Row],[L_A]]+Table3[[#This Row],[L_H]]</f>
        <v>8</v>
      </c>
      <c r="AD18">
        <f>Table3[[#This Row],[RW_A]]+Table3[[#This Row],[RW_H]]</f>
        <v>5</v>
      </c>
      <c r="AE18">
        <f>Table3[[#This Row],[RL_A]]+Table3[[#This Row],[RL_H]]</f>
        <v>7</v>
      </c>
      <c r="AF18">
        <f>Table3[[#This Row],[OTW_A]]+Table3[[#This Row],[OTW_H]]</f>
        <v>2</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15</v>
      </c>
      <c r="AK18">
        <f>(3*(Table3[[#This Row],[RW_A]]+Table3[[#This Row],[RW_H]]))+(2*(Table3[[#This Row],[OTW_A]]+Table3[[#This Row],[SOW_A]]+Table3[[#This Row],[OTW_H]]+Table3[[#This Row],[SOW_H]]))+Table3[[#This Row],[OTL_A]]+Table3[[#This Row],[SOL_A]]+Table3[[#This Row],[OTL_H]]+Table3[[#This Row],[SOL_H]]</f>
        <v>20</v>
      </c>
      <c r="AL18" s="15">
        <f>Table3[[#This Row],[PTS]]/(2*Table3[[#This Row],[GP]])</f>
        <v>0.5</v>
      </c>
      <c r="AM18" s="15">
        <f>Table3[[#This Row],[PTS2]]/(3*Table3[[#This Row],[GP]])</f>
        <v>0.44444444444444442</v>
      </c>
      <c r="AN18">
        <f>(2*Table3[[#This Row],[GR]])+Table3[[#This Row],[PTS]]</f>
        <v>149</v>
      </c>
      <c r="AO18">
        <f>(3*Table3[[#This Row],[GR]])+Table3[[#This Row],[PTS2]]</f>
        <v>221</v>
      </c>
      <c r="AP18" s="20" t="str">
        <f>_xlfn.CONCAT(TEXT(Table3[[#This Row],[W]], "0"), "-", TEXT(Table3[[#This Row],[RL]],"0"), "-", TEXT(Table3[[#This Row],[OTL]]+Table3[[#This Row],[SOL]], "0"))</f>
        <v>7-7-1</v>
      </c>
      <c r="AQ18">
        <f>COUNTIFS(DataRegularSeason20242025!$D$3:$D$1315,Table3[[#This Row],[Teams]],DataRegularSeason20242025!$K$3:$K$1315,0)</f>
        <v>0</v>
      </c>
      <c r="AR18">
        <f>SUMIF(DataRegularSeason20242025!$D$3:$D$1315,$A18, DataRegularSeason20242025!$J$3:$J$1315)</f>
        <v>25</v>
      </c>
      <c r="AS18">
        <f>SUMIF(DataRegularSeason20242025!$D$3:$D$1315,$A18, DataRegularSeason20242025!$K$3:$K$1315)</f>
        <v>20</v>
      </c>
      <c r="AT18">
        <f t="shared" si="3"/>
        <v>5</v>
      </c>
      <c r="AU18">
        <f>COUNTIFS(DataRegularSeason20242025!$E$3:$E$1315,Table3[[#This Row],[Teams]],DataRegularSeason20242025!$J$3:$J$1315,0)</f>
        <v>1</v>
      </c>
      <c r="AV18">
        <f>SUMIF(DataRegularSeason20242025!$E$3:$E$1315,$A18,DataRegularSeason20242025!$K$3:$K$1315)</f>
        <v>15</v>
      </c>
      <c r="AW18">
        <f>SUMIF(DataRegularSeason20242025!$E$3:$E$1315,$A18,DataRegularSeason20242025!$J$3:$J$1315)</f>
        <v>28</v>
      </c>
      <c r="AX18">
        <f t="shared" si="4"/>
        <v>-13</v>
      </c>
      <c r="AY18">
        <f t="shared" si="5"/>
        <v>40</v>
      </c>
      <c r="AZ18">
        <f t="shared" si="6"/>
        <v>48</v>
      </c>
      <c r="BA18">
        <f t="shared" si="7"/>
        <v>-8</v>
      </c>
      <c r="BB18" s="17">
        <f>Table3[[#This Row],[GF]]/Table3[[#This Row],[GP]]</f>
        <v>2.6666666666666665</v>
      </c>
      <c r="BC18" s="17">
        <f>Table3[[#This Row],[GA]]/Table3[[#This Row],[GP]]</f>
        <v>3.2</v>
      </c>
      <c r="BD18" s="17">
        <f>(Table3[[#This Row],[GF]]-Table3[[#This Row],[GA]])/Table3[[#This Row],[GP]]</f>
        <v>-0.53333333333333333</v>
      </c>
      <c r="BE18" s="51" t="str">
        <f>_xlfn.CONCAT(TEXT(Table3[[#This Row],[W_H]], "0"), "-", TEXT(Table3[[#This Row],[RL_H]],"0"), "-", TEXT(Table3[[#This Row],[OTL_H]]+Table3[[#This Row],[SOL_H]], "0"))</f>
        <v>2-5-1</v>
      </c>
      <c r="BF18" s="51" t="str">
        <f>_xlfn.CONCAT(TEXT(Table3[[#This Row],[W_A]], "0"), "-", TEXT(Table3[[#This Row],[RL_A]],"0"), "-", TEXT(Table3[[#This Row],[OTL_A]]+Table3[[#This Row],[SOL_A]], "0"))</f>
        <v>5-2-0</v>
      </c>
      <c r="BG18">
        <f>COUNTIFS(DataRegularSeason20242025!$D$3:$D$1315,$A18,DataRegularSeason20242025!$H$3:$H$1315, $A18)</f>
        <v>4</v>
      </c>
      <c r="BH18">
        <f>COUNTIFS(DataRegularSeason20242025!$E$3:$E$1315,$A18,DataRegularSeason20242025!$H$3:$H$1315, $A18)</f>
        <v>5</v>
      </c>
      <c r="BI18">
        <f t="shared" si="8"/>
        <v>9</v>
      </c>
      <c r="BJ18">
        <f t="shared" si="9"/>
        <v>3</v>
      </c>
      <c r="BK18">
        <f t="shared" si="10"/>
        <v>3</v>
      </c>
      <c r="BL18">
        <f t="shared" si="11"/>
        <v>6</v>
      </c>
    </row>
    <row r="19" spans="1:66"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0.73333333333333328</v>
      </c>
      <c r="F19">
        <f>COUNTIFS(DataRegularSeason20242025!$N$3:$N$1315,1,DataRegularSeason20242025!$D$3:$D$1315,$A19)</f>
        <v>9</v>
      </c>
      <c r="G19">
        <f>41-Table3[[#This Row],[GP_A]]</f>
        <v>32</v>
      </c>
      <c r="H19">
        <f>COUNTIFS(DataRegularSeason20242025!$E$3:$E$1315,$A19,DataRegularSeason20242025!$N$3:$N$1315,1)</f>
        <v>6</v>
      </c>
      <c r="I19">
        <f>41-Table3[[#This Row],[GP_H]]</f>
        <v>35</v>
      </c>
      <c r="J19">
        <f t="shared" si="0"/>
        <v>15</v>
      </c>
      <c r="K19">
        <f>82-Table3[[#This Row],[GP]]</f>
        <v>67</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6</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 t="shared" si="2"/>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6</v>
      </c>
      <c r="AC19">
        <f>Table3[[#This Row],[L_A]]+Table3[[#This Row],[L_H]]</f>
        <v>9</v>
      </c>
      <c r="AD19">
        <f>Table3[[#This Row],[RW_A]]+Table3[[#This Row],[RW_H]]</f>
        <v>3</v>
      </c>
      <c r="AE19">
        <f>Table3[[#This Row],[RL_A]]+Table3[[#This Row],[RL_H]]</f>
        <v>6</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15</v>
      </c>
      <c r="AK19">
        <f>(3*(Table3[[#This Row],[RW_A]]+Table3[[#This Row],[RW_H]]))+(2*(Table3[[#This Row],[OTW_A]]+Table3[[#This Row],[SOW_A]]+Table3[[#This Row],[OTW_H]]+Table3[[#This Row],[SOW_H]]))+Table3[[#This Row],[OTL_A]]+Table3[[#This Row],[SOL_A]]+Table3[[#This Row],[OTL_H]]+Table3[[#This Row],[SOL_H]]</f>
        <v>18</v>
      </c>
      <c r="AL19" s="15">
        <f>Table3[[#This Row],[PTS]]/(2*Table3[[#This Row],[GP]])</f>
        <v>0.5</v>
      </c>
      <c r="AM19" s="15">
        <f>Table3[[#This Row],[PTS2]]/(3*Table3[[#This Row],[GP]])</f>
        <v>0.4</v>
      </c>
      <c r="AN19">
        <f>(2*Table3[[#This Row],[GR]])+Table3[[#This Row],[PTS]]</f>
        <v>149</v>
      </c>
      <c r="AO19">
        <f>(3*Table3[[#This Row],[GR]])+Table3[[#This Row],[PTS2]]</f>
        <v>219</v>
      </c>
      <c r="AP19" s="20" t="str">
        <f>_xlfn.CONCAT(TEXT(Table3[[#This Row],[W]], "0"), "-", TEXT(Table3[[#This Row],[RL]],"0"), "-", TEXT(Table3[[#This Row],[OTL]]+Table3[[#This Row],[SOL]], "0"))</f>
        <v>6-6-3</v>
      </c>
      <c r="AQ19">
        <f>COUNTIFS(DataRegularSeason20242025!$D$3:$D$1315,Table3[[#This Row],[Teams]],DataRegularSeason20242025!$K$3:$K$1315,0)</f>
        <v>0</v>
      </c>
      <c r="AR19">
        <f>SUMIF(DataRegularSeason20242025!$D$3:$D$1315,$A19, DataRegularSeason20242025!$J$3:$J$1315)</f>
        <v>24</v>
      </c>
      <c r="AS19">
        <f>SUMIF(DataRegularSeason20242025!$D$3:$D$1315,$A19, DataRegularSeason20242025!$K$3:$K$1315)</f>
        <v>33</v>
      </c>
      <c r="AT19">
        <f t="shared" si="3"/>
        <v>-9</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18</v>
      </c>
      <c r="AX19">
        <f t="shared" si="4"/>
        <v>-1</v>
      </c>
      <c r="AY19">
        <f t="shared" si="5"/>
        <v>41</v>
      </c>
      <c r="AZ19">
        <f t="shared" si="6"/>
        <v>51</v>
      </c>
      <c r="BA19">
        <f t="shared" si="7"/>
        <v>-10</v>
      </c>
      <c r="BB19" s="17">
        <f>Table3[[#This Row],[GF]]/Table3[[#This Row],[GP]]</f>
        <v>2.7333333333333334</v>
      </c>
      <c r="BC19" s="17">
        <f>Table3[[#This Row],[GA]]/Table3[[#This Row],[GP]]</f>
        <v>3.4</v>
      </c>
      <c r="BD19" s="17">
        <f>(Table3[[#This Row],[GF]]-Table3[[#This Row],[GA]])/Table3[[#This Row],[GP]]</f>
        <v>-0.66666666666666663</v>
      </c>
      <c r="BE19" s="51" t="str">
        <f>_xlfn.CONCAT(TEXT(Table3[[#This Row],[W_H]], "0"), "-", TEXT(Table3[[#This Row],[RL_H]],"0"), "-", TEXT(Table3[[#This Row],[OTL_H]]+Table3[[#This Row],[SOL_H]], "0"))</f>
        <v>3-2-1</v>
      </c>
      <c r="BF19" s="51" t="str">
        <f>_xlfn.CONCAT(TEXT(Table3[[#This Row],[W_A]], "0"), "-", TEXT(Table3[[#This Row],[RL_A]],"0"), "-", TEXT(Table3[[#This Row],[OTL_A]]+Table3[[#This Row],[SOL_A]], "0"))</f>
        <v>3-4-2</v>
      </c>
      <c r="BG19">
        <f>COUNTIFS(DataRegularSeason20242025!$D$3:$D$1315,$A19,DataRegularSeason20242025!$H$3:$H$1315, $A19)</f>
        <v>3</v>
      </c>
      <c r="BH19">
        <f>COUNTIFS(DataRegularSeason20242025!$E$3:$E$1315,$A19,DataRegularSeason20242025!$H$3:$H$1315, $A19)</f>
        <v>4</v>
      </c>
      <c r="BI19">
        <f t="shared" si="8"/>
        <v>7</v>
      </c>
      <c r="BJ19">
        <f t="shared" si="9"/>
        <v>6</v>
      </c>
      <c r="BK19">
        <f t="shared" si="10"/>
        <v>2</v>
      </c>
      <c r="BL19">
        <f t="shared" si="11"/>
        <v>8</v>
      </c>
    </row>
    <row r="20" spans="1:66"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8</v>
      </c>
      <c r="E20" s="15">
        <f>Table3[[#This Row],[Watched]]/Table3[[#This Row],[GP]]</f>
        <v>0.53333333333333333</v>
      </c>
      <c r="F20">
        <f>COUNTIFS(DataRegularSeason20242025!$N$3:$N$1315,1,DataRegularSeason20242025!$D$3:$D$1315,$A20)</f>
        <v>8</v>
      </c>
      <c r="G20">
        <f>41-Table3[[#This Row],[GP_A]]</f>
        <v>33</v>
      </c>
      <c r="H20">
        <f>COUNTIFS(DataRegularSeason20242025!$E$3:$E$1315,$A20,DataRegularSeason20242025!$N$3:$N$1315,1)</f>
        <v>7</v>
      </c>
      <c r="I20">
        <f>41-Table3[[#This Row],[GP_H]]</f>
        <v>34</v>
      </c>
      <c r="J20">
        <f t="shared" si="0"/>
        <v>15</v>
      </c>
      <c r="K20">
        <f>82-Table3[[#This Row],[GP]]</f>
        <v>67</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 t="shared" si="1"/>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 t="shared" si="2"/>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6</v>
      </c>
      <c r="AC20">
        <f>Table3[[#This Row],[L_A]]+Table3[[#This Row],[L_H]]</f>
        <v>9</v>
      </c>
      <c r="AD20">
        <f>Table3[[#This Row],[RW_A]]+Table3[[#This Row],[RW_H]]</f>
        <v>3</v>
      </c>
      <c r="AE20">
        <f>Table3[[#This Row],[RL_A]]+Table3[[#This Row],[RL_H]]</f>
        <v>6</v>
      </c>
      <c r="AF20">
        <f>Table3[[#This Row],[OTW_A]]+Table3[[#This Row],[OTW_H]]</f>
        <v>1</v>
      </c>
      <c r="AG20">
        <f>Table3[[#This Row],[OTL_A]]+Table3[[#This Row],[OTL_H]]</f>
        <v>3</v>
      </c>
      <c r="AH20">
        <f>Table3[[#This Row],[SOW_A]]+Table3[[#This Row],[SOW_H]]</f>
        <v>2</v>
      </c>
      <c r="AI20">
        <f>Table3[[#This Row],[SOL_A]]+Table3[[#This Row],[SOL_H]]</f>
        <v>0</v>
      </c>
      <c r="AJ20">
        <f>(2*(Table3[[#This Row],[W_A]]+Table3[[#This Row],[W_H]]))+Table3[[#This Row],[OTL_A]]+Table3[[#This Row],[SOL_A]]+Table3[[#This Row],[OTL_H]]+Table3[[#This Row],[SOL_H]]</f>
        <v>15</v>
      </c>
      <c r="AK20">
        <f>(3*(Table3[[#This Row],[RW_A]]+Table3[[#This Row],[RW_H]]))+(2*(Table3[[#This Row],[OTW_A]]+Table3[[#This Row],[SOW_A]]+Table3[[#This Row],[OTW_H]]+Table3[[#This Row],[SOW_H]]))+Table3[[#This Row],[OTL_A]]+Table3[[#This Row],[SOL_A]]+Table3[[#This Row],[OTL_H]]+Table3[[#This Row],[SOL_H]]</f>
        <v>18</v>
      </c>
      <c r="AL20" s="15">
        <f>Table3[[#This Row],[PTS]]/(2*Table3[[#This Row],[GP]])</f>
        <v>0.5</v>
      </c>
      <c r="AM20" s="15">
        <f>Table3[[#This Row],[PTS2]]/(3*Table3[[#This Row],[GP]])</f>
        <v>0.4</v>
      </c>
      <c r="AN20">
        <f>(2*Table3[[#This Row],[GR]])+Table3[[#This Row],[PTS]]</f>
        <v>149</v>
      </c>
      <c r="AO20">
        <f>(3*Table3[[#This Row],[GR]])+Table3[[#This Row],[PTS2]]</f>
        <v>219</v>
      </c>
      <c r="AP20" s="20" t="str">
        <f>_xlfn.CONCAT(TEXT(Table3[[#This Row],[W]], "0"), "-", TEXT(Table3[[#This Row],[RL]],"0"), "-", TEXT(Table3[[#This Row],[OTL]]+Table3[[#This Row],[SOL]], "0"))</f>
        <v>6-6-3</v>
      </c>
      <c r="AQ20">
        <f>COUNTIFS(DataRegularSeason20242025!$D$3:$D$1315,Table3[[#This Row],[Teams]],DataRegularSeason20242025!$K$3:$K$1315,0)</f>
        <v>0</v>
      </c>
      <c r="AR20">
        <f>SUMIF(DataRegularSeason20242025!$D$3:$D$1315,$A20, DataRegularSeason20242025!$J$3:$J$1315)</f>
        <v>20</v>
      </c>
      <c r="AS20">
        <f>SUMIF(DataRegularSeason20242025!$D$3:$D$1315,$A20, DataRegularSeason20242025!$K$3:$K$1315)</f>
        <v>21</v>
      </c>
      <c r="AT20">
        <f t="shared" si="3"/>
        <v>-1</v>
      </c>
      <c r="AU20">
        <f>COUNTIFS(DataRegularSeason20242025!$E$3:$E$1315,Table3[[#This Row],[Teams]],DataRegularSeason20242025!$J$3:$J$1315,0)</f>
        <v>0</v>
      </c>
      <c r="AV20">
        <f>SUMIF(DataRegularSeason20242025!$E$3:$E$1315,$A20,DataRegularSeason20242025!$K$3:$K$1315)</f>
        <v>19</v>
      </c>
      <c r="AW20">
        <f>SUMIF(DataRegularSeason20242025!$E$3:$E$1315,$A20,DataRegularSeason20242025!$J$3:$J$1315)</f>
        <v>25</v>
      </c>
      <c r="AX20">
        <f t="shared" si="4"/>
        <v>-6</v>
      </c>
      <c r="AY20">
        <f t="shared" si="5"/>
        <v>39</v>
      </c>
      <c r="AZ20">
        <f t="shared" si="6"/>
        <v>46</v>
      </c>
      <c r="BA20">
        <f t="shared" si="7"/>
        <v>-7</v>
      </c>
      <c r="BB20" s="17">
        <f>Table3[[#This Row],[GF]]/Table3[[#This Row],[GP]]</f>
        <v>2.6</v>
      </c>
      <c r="BC20" s="17">
        <f>Table3[[#This Row],[GA]]/Table3[[#This Row],[GP]]</f>
        <v>3.0666666666666669</v>
      </c>
      <c r="BD20" s="17">
        <f>(Table3[[#This Row],[GF]]-Table3[[#This Row],[GA]])/Table3[[#This Row],[GP]]</f>
        <v>-0.46666666666666667</v>
      </c>
      <c r="BE20" s="51" t="str">
        <f>_xlfn.CONCAT(TEXT(Table3[[#This Row],[W_H]], "0"), "-", TEXT(Table3[[#This Row],[RL_H]],"0"), "-", TEXT(Table3[[#This Row],[OTL_H]]+Table3[[#This Row],[SOL_H]], "0"))</f>
        <v>2-3-2</v>
      </c>
      <c r="BF20" s="51" t="str">
        <f>_xlfn.CONCAT(TEXT(Table3[[#This Row],[W_A]], "0"), "-", TEXT(Table3[[#This Row],[RL_A]],"0"), "-", TEXT(Table3[[#This Row],[OTL_A]]+Table3[[#This Row],[SOL_A]], "0"))</f>
        <v>4-3-1</v>
      </c>
      <c r="BG20">
        <f>COUNTIFS(DataRegularSeason20242025!$D$3:$D$1315,$A20,DataRegularSeason20242025!$H$3:$H$1315, $A20)</f>
        <v>2</v>
      </c>
      <c r="BH20">
        <f>COUNTIFS(DataRegularSeason20242025!$E$3:$E$1315,$A20,DataRegularSeason20242025!$H$3:$H$1315, $A20)</f>
        <v>3</v>
      </c>
      <c r="BI20">
        <f t="shared" si="8"/>
        <v>5</v>
      </c>
      <c r="BJ20">
        <f t="shared" si="9"/>
        <v>6</v>
      </c>
      <c r="BK20">
        <f t="shared" si="10"/>
        <v>4</v>
      </c>
      <c r="BL20">
        <f t="shared" si="11"/>
        <v>10</v>
      </c>
    </row>
    <row r="21" spans="1:66"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7</v>
      </c>
      <c r="E21" s="15">
        <f>Table3[[#This Row],[Watched]]/Table3[[#This Row],[GP]]</f>
        <v>0.4375</v>
      </c>
      <c r="F21">
        <f>COUNTIFS(DataRegularSeason20242025!$N$3:$N$1315,1,DataRegularSeason20242025!$D$3:$D$1315,$A21)</f>
        <v>6</v>
      </c>
      <c r="G21">
        <f>41-Table3[[#This Row],[GP_A]]</f>
        <v>35</v>
      </c>
      <c r="H21">
        <f>COUNTIFS(DataRegularSeason20242025!$E$3:$E$1315,$A21,DataRegularSeason20242025!$N$3:$N$1315,1)</f>
        <v>10</v>
      </c>
      <c r="I21">
        <f>41-Table3[[#This Row],[GP_H]]</f>
        <v>31</v>
      </c>
      <c r="J21">
        <f t="shared" si="0"/>
        <v>16</v>
      </c>
      <c r="K21">
        <f>82-Table3[[#This Row],[GP]]</f>
        <v>66</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4</v>
      </c>
      <c r="Q21">
        <f>COUNTIFS(DataRegularSeason20242025!$D$3:$D$1315,$A21, DataRegularSeason20242025!$S$3:$S$1315, $A21,DataRegularSeason20242025!$M$3:$M$1315,"REG")</f>
        <v>3</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1</v>
      </c>
      <c r="X21">
        <f t="shared" si="2"/>
        <v>5</v>
      </c>
      <c r="Y21">
        <f>COUNTIFS(DataRegularSeason20242025!$E$3:$E$1315,$A21, DataRegularSeason20242025!$S$3:$S$1315, $A21,DataRegularSeason20242025!$M$3:$M$1315,"REG")</f>
        <v>5</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9</v>
      </c>
      <c r="AD21">
        <f>Table3[[#This Row],[RW_A]]+Table3[[#This Row],[RW_H]]</f>
        <v>6</v>
      </c>
      <c r="AE21">
        <f>Table3[[#This Row],[RL_A]]+Table3[[#This Row],[RL_H]]</f>
        <v>8</v>
      </c>
      <c r="AF21">
        <f>Table3[[#This Row],[OTW_A]]+Table3[[#This Row],[OTW_H]]</f>
        <v>0</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15</v>
      </c>
      <c r="AK21">
        <f>(3*(Table3[[#This Row],[RW_A]]+Table3[[#This Row],[RW_H]]))+(2*(Table3[[#This Row],[OTW_A]]+Table3[[#This Row],[SOW_A]]+Table3[[#This Row],[OTW_H]]+Table3[[#This Row],[SOW_H]]))+Table3[[#This Row],[OTL_A]]+Table3[[#This Row],[SOL_A]]+Table3[[#This Row],[OTL_H]]+Table3[[#This Row],[SOL_H]]</f>
        <v>21</v>
      </c>
      <c r="AL21" s="15">
        <f>Table3[[#This Row],[PTS]]/(2*Table3[[#This Row],[GP]])</f>
        <v>0.46875</v>
      </c>
      <c r="AM21" s="15">
        <f>Table3[[#This Row],[PTS2]]/(3*Table3[[#This Row],[GP]])</f>
        <v>0.4375</v>
      </c>
      <c r="AN21">
        <f>(2*Table3[[#This Row],[GR]])+Table3[[#This Row],[PTS]]</f>
        <v>147</v>
      </c>
      <c r="AO21">
        <f>(3*Table3[[#This Row],[GR]])+Table3[[#This Row],[PTS2]]</f>
        <v>219</v>
      </c>
      <c r="AP21" s="20" t="str">
        <f>_xlfn.CONCAT(TEXT(Table3[[#This Row],[W]], "0"), "-", TEXT(Table3[[#This Row],[RL]],"0"), "-", TEXT(Table3[[#This Row],[OTL]]+Table3[[#This Row],[SOL]], "0"))</f>
        <v>7-8-1</v>
      </c>
      <c r="AQ21">
        <f>COUNTIFS(DataRegularSeason20242025!$D$3:$D$1315,Table3[[#This Row],[Teams]],DataRegularSeason20242025!$K$3:$K$1315,0)</f>
        <v>0</v>
      </c>
      <c r="AR21">
        <f>SUMIF(DataRegularSeason20242025!$D$3:$D$1315,$A21, DataRegularSeason20242025!$J$3:$J$1315)</f>
        <v>21</v>
      </c>
      <c r="AS21">
        <f>SUMIF(DataRegularSeason20242025!$D$3:$D$1315,$A21, DataRegularSeason20242025!$K$3:$K$1315)</f>
        <v>20</v>
      </c>
      <c r="AT21">
        <f t="shared" si="3"/>
        <v>1</v>
      </c>
      <c r="AU21">
        <f>COUNTIFS(DataRegularSeason20242025!$E$3:$E$1315,Table3[[#This Row],[Teams]],DataRegularSeason20242025!$J$3:$J$1315,0)</f>
        <v>0</v>
      </c>
      <c r="AV21">
        <f>SUMIF(DataRegularSeason20242025!$E$3:$E$1315,$A21,DataRegularSeason20242025!$K$3:$K$1315)</f>
        <v>34</v>
      </c>
      <c r="AW21">
        <f>SUMIF(DataRegularSeason20242025!$E$3:$E$1315,$A21,DataRegularSeason20242025!$J$3:$J$1315)</f>
        <v>33</v>
      </c>
      <c r="AX21">
        <f t="shared" si="4"/>
        <v>1</v>
      </c>
      <c r="AY21">
        <f t="shared" si="5"/>
        <v>55</v>
      </c>
      <c r="AZ21">
        <f t="shared" si="6"/>
        <v>53</v>
      </c>
      <c r="BA21">
        <f t="shared" si="7"/>
        <v>2</v>
      </c>
      <c r="BB21" s="17">
        <f>Table3[[#This Row],[GF]]/Table3[[#This Row],[GP]]</f>
        <v>3.4375</v>
      </c>
      <c r="BC21" s="17">
        <f>Table3[[#This Row],[GA]]/Table3[[#This Row],[GP]]</f>
        <v>3.3125</v>
      </c>
      <c r="BD21" s="17">
        <f>(Table3[[#This Row],[GF]]-Table3[[#This Row],[GA]])/Table3[[#This Row],[GP]]</f>
        <v>0.125</v>
      </c>
      <c r="BE21" s="51" t="str">
        <f>_xlfn.CONCAT(TEXT(Table3[[#This Row],[W_H]], "0"), "-", TEXT(Table3[[#This Row],[RL_H]],"0"), "-", TEXT(Table3[[#This Row],[OTL_H]]+Table3[[#This Row],[SOL_H]], "0"))</f>
        <v>5-5-0</v>
      </c>
      <c r="BF21" s="51" t="str">
        <f>_xlfn.CONCAT(TEXT(Table3[[#This Row],[W_A]], "0"), "-", TEXT(Table3[[#This Row],[RL_A]],"0"), "-", TEXT(Table3[[#This Row],[OTL_A]]+Table3[[#This Row],[SOL_A]], "0"))</f>
        <v>2-3-1</v>
      </c>
      <c r="BG21">
        <f>COUNTIFS(DataRegularSeason20242025!$D$3:$D$1315,$A21,DataRegularSeason20242025!$H$3:$H$1315, $A21)</f>
        <v>2</v>
      </c>
      <c r="BH21">
        <f>COUNTIFS(DataRegularSeason20242025!$E$3:$E$1315,$A21,DataRegularSeason20242025!$H$3:$H$1315, $A21)</f>
        <v>5</v>
      </c>
      <c r="BI21">
        <f t="shared" si="8"/>
        <v>7</v>
      </c>
      <c r="BJ21">
        <f t="shared" si="9"/>
        <v>4</v>
      </c>
      <c r="BK21">
        <f t="shared" si="10"/>
        <v>5</v>
      </c>
      <c r="BL21">
        <f t="shared" si="11"/>
        <v>9</v>
      </c>
    </row>
    <row r="22" spans="1:6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3</v>
      </c>
      <c r="E22" s="15">
        <f>Table3[[#This Row],[Watched]]/Table3[[#This Row],[GP]]</f>
        <v>0.21428571428571427</v>
      </c>
      <c r="F22">
        <f>COUNTIFS(DataRegularSeason20242025!$N$3:$N$1315,1,DataRegularSeason20242025!$D$3:$D$1315,$A22)</f>
        <v>7</v>
      </c>
      <c r="G22">
        <f>41-Table3[[#This Row],[GP_A]]</f>
        <v>34</v>
      </c>
      <c r="H22">
        <f>COUNTIFS(DataRegularSeason20242025!$E$3:$E$1315,$A22,DataRegularSeason20242025!$N$3:$N$1315,1)</f>
        <v>7</v>
      </c>
      <c r="I22">
        <f>41-Table3[[#This Row],[GP_H]]</f>
        <v>34</v>
      </c>
      <c r="J22">
        <f t="shared" si="0"/>
        <v>14</v>
      </c>
      <c r="K22">
        <f>82-Table3[[#This Row],[GP]]</f>
        <v>68</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5</v>
      </c>
      <c r="Q22">
        <f>COUNTIFS(DataRegularSeason20242025!$D$3:$D$1315,$A22, DataRegularSeason20242025!$S$3:$S$1315, $A22,DataRegularSeason20242025!$M$3:$M$1315,"REG")</f>
        <v>5</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7</v>
      </c>
      <c r="AD22">
        <f>Table3[[#This Row],[RW_A]]+Table3[[#This Row],[RW_H]]</f>
        <v>5</v>
      </c>
      <c r="AE22">
        <f>Table3[[#This Row],[RL_A]]+Table3[[#This Row],[RL_H]]</f>
        <v>7</v>
      </c>
      <c r="AF22">
        <f>Table3[[#This Row],[OTW_A]]+Table3[[#This Row],[OTW_H]]</f>
        <v>2</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14</v>
      </c>
      <c r="AK22">
        <f>(3*(Table3[[#This Row],[RW_A]]+Table3[[#This Row],[RW_H]]))+(2*(Table3[[#This Row],[OTW_A]]+Table3[[#This Row],[SOW_A]]+Table3[[#This Row],[OTW_H]]+Table3[[#This Row],[SOW_H]]))+Table3[[#This Row],[OTL_A]]+Table3[[#This Row],[SOL_A]]+Table3[[#This Row],[OTL_H]]+Table3[[#This Row],[SOL_H]]</f>
        <v>19</v>
      </c>
      <c r="AL22" s="15">
        <f>Table3[[#This Row],[PTS]]/(2*Table3[[#This Row],[GP]])</f>
        <v>0.5</v>
      </c>
      <c r="AM22" s="15">
        <f>Table3[[#This Row],[PTS2]]/(3*Table3[[#This Row],[GP]])</f>
        <v>0.45238095238095238</v>
      </c>
      <c r="AN22">
        <f>(2*Table3[[#This Row],[GR]])+Table3[[#This Row],[PTS]]</f>
        <v>150</v>
      </c>
      <c r="AO22">
        <f>(3*Table3[[#This Row],[GR]])+Table3[[#This Row],[PTS2]]</f>
        <v>223</v>
      </c>
      <c r="AP22" s="20" t="str">
        <f>_xlfn.CONCAT(TEXT(Table3[[#This Row],[W]], "0"), "-", TEXT(Table3[[#This Row],[RL]],"0"), "-", TEXT(Table3[[#This Row],[OTL]]+Table3[[#This Row],[SOL]], "0"))</f>
        <v>7-7-0</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24</v>
      </c>
      <c r="AT22">
        <f t="shared" si="3"/>
        <v>-6</v>
      </c>
      <c r="AU22">
        <f>COUNTIFS(DataRegularSeason20242025!$E$3:$E$1315,Table3[[#This Row],[Teams]],DataRegularSeason20242025!$J$3:$J$1315,0)</f>
        <v>1</v>
      </c>
      <c r="AV22">
        <f>SUMIF(DataRegularSeason20242025!$E$3:$E$1315,$A22,DataRegularSeason20242025!$K$3:$K$1315)</f>
        <v>30</v>
      </c>
      <c r="AW22">
        <f>SUMIF(DataRegularSeason20242025!$E$3:$E$1315,$A22,DataRegularSeason20242025!$J$3:$J$1315)</f>
        <v>20</v>
      </c>
      <c r="AX22">
        <f t="shared" si="4"/>
        <v>10</v>
      </c>
      <c r="AY22">
        <f t="shared" si="5"/>
        <v>48</v>
      </c>
      <c r="AZ22">
        <f t="shared" si="6"/>
        <v>44</v>
      </c>
      <c r="BA22">
        <f t="shared" si="7"/>
        <v>4</v>
      </c>
      <c r="BB22" s="17">
        <f>Table3[[#This Row],[GF]]/Table3[[#This Row],[GP]]</f>
        <v>3.4285714285714284</v>
      </c>
      <c r="BC22" s="17">
        <f>Table3[[#This Row],[GA]]/Table3[[#This Row],[GP]]</f>
        <v>3.1428571428571428</v>
      </c>
      <c r="BD22" s="17">
        <f>(Table3[[#This Row],[GF]]-Table3[[#This Row],[GA]])/Table3[[#This Row],[GP]]</f>
        <v>0.2857142857142857</v>
      </c>
      <c r="BE22" s="51" t="str">
        <f>_xlfn.CONCAT(TEXT(Table3[[#This Row],[W_H]], "0"), "-", TEXT(Table3[[#This Row],[RL_H]],"0"), "-", TEXT(Table3[[#This Row],[OTL_H]]+Table3[[#This Row],[SOL_H]], "0"))</f>
        <v>5-2-0</v>
      </c>
      <c r="BF22" s="51" t="str">
        <f>_xlfn.CONCAT(TEXT(Table3[[#This Row],[W_A]], "0"), "-", TEXT(Table3[[#This Row],[RL_A]],"0"), "-", TEXT(Table3[[#This Row],[OTL_A]]+Table3[[#This Row],[SOL_A]], "0"))</f>
        <v>2-5-0</v>
      </c>
      <c r="BG22">
        <f>COUNTIFS(DataRegularSeason20242025!$D$3:$D$1315,$A22,DataRegularSeason20242025!$H$3:$H$1315, $A22)</f>
        <v>3</v>
      </c>
      <c r="BH22">
        <f>COUNTIFS(DataRegularSeason20242025!$E$3:$E$1315,$A22,DataRegularSeason20242025!$H$3:$H$1315, $A22)</f>
        <v>4</v>
      </c>
      <c r="BI22">
        <f t="shared" si="8"/>
        <v>7</v>
      </c>
      <c r="BJ22">
        <f t="shared" si="9"/>
        <v>4</v>
      </c>
      <c r="BK22">
        <f t="shared" si="10"/>
        <v>3</v>
      </c>
      <c r="BL22">
        <f t="shared" si="11"/>
        <v>7</v>
      </c>
    </row>
    <row r="23" spans="1:6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0.53333333333333333</v>
      </c>
      <c r="F23">
        <f>COUNTIFS(DataRegularSeason20242025!$N$3:$N$1315,1,DataRegularSeason20242025!$D$3:$D$1315,$A23)</f>
        <v>7</v>
      </c>
      <c r="G23">
        <f>41-Table3[[#This Row],[GP_A]]</f>
        <v>34</v>
      </c>
      <c r="H23">
        <f>COUNTIFS(DataRegularSeason20242025!$E$3:$E$1315,$A23,DataRegularSeason20242025!$N$3:$N$1315,1)</f>
        <v>8</v>
      </c>
      <c r="I23">
        <f>41-Table3[[#This Row],[GP_H]]</f>
        <v>33</v>
      </c>
      <c r="J23">
        <f t="shared" si="0"/>
        <v>15</v>
      </c>
      <c r="K23">
        <f>82-Table3[[#This Row],[GP]]</f>
        <v>67</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4</v>
      </c>
      <c r="Q23">
        <f>COUNTIFS(DataRegularSeason20242025!$D$3:$D$1315,$A23, DataRegularSeason20242025!$S$3:$S$1315, $A23,DataRegularSeason20242025!$M$3:$M$1315,"REG")</f>
        <v>4</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7</v>
      </c>
      <c r="AC23">
        <f>Table3[[#This Row],[L_A]]+Table3[[#This Row],[L_H]]</f>
        <v>8</v>
      </c>
      <c r="AD23">
        <f>Table3[[#This Row],[RW_A]]+Table3[[#This Row],[RW_H]]</f>
        <v>5</v>
      </c>
      <c r="AE23">
        <f>Table3[[#This Row],[RL_A]]+Table3[[#This Row],[RL_H]]</f>
        <v>8</v>
      </c>
      <c r="AF23">
        <f>Table3[[#This Row],[OTW_A]]+Table3[[#This Row],[OTW_H]]</f>
        <v>2</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14</v>
      </c>
      <c r="AK23">
        <f>(3*(Table3[[#This Row],[RW_A]]+Table3[[#This Row],[RW_H]]))+(2*(Table3[[#This Row],[OTW_A]]+Table3[[#This Row],[SOW_A]]+Table3[[#This Row],[OTW_H]]+Table3[[#This Row],[SOW_H]]))+Table3[[#This Row],[OTL_A]]+Table3[[#This Row],[SOL_A]]+Table3[[#This Row],[OTL_H]]+Table3[[#This Row],[SOL_H]]</f>
        <v>19</v>
      </c>
      <c r="AL23" s="15">
        <f>Table3[[#This Row],[PTS]]/(2*Table3[[#This Row],[GP]])</f>
        <v>0.46666666666666667</v>
      </c>
      <c r="AM23" s="15">
        <f>Table3[[#This Row],[PTS2]]/(3*Table3[[#This Row],[GP]])</f>
        <v>0.42222222222222222</v>
      </c>
      <c r="AN23">
        <f>(2*Table3[[#This Row],[GR]])+Table3[[#This Row],[PTS]]</f>
        <v>148</v>
      </c>
      <c r="AO23">
        <f>(3*Table3[[#This Row],[GR]])+Table3[[#This Row],[PTS2]]</f>
        <v>220</v>
      </c>
      <c r="AP23" s="20" t="str">
        <f>_xlfn.CONCAT(TEXT(Table3[[#This Row],[W]], "0"), "-", TEXT(Table3[[#This Row],[RL]],"0"), "-", TEXT(Table3[[#This Row],[OTL]]+Table3[[#This Row],[SOL]], "0"))</f>
        <v>7-8-0</v>
      </c>
      <c r="AQ23">
        <f>COUNTIFS(DataRegularSeason20242025!$D$3:$D$1315,Table3[[#This Row],[Teams]],DataRegularSeason20242025!$K$3:$K$1315,0)</f>
        <v>0</v>
      </c>
      <c r="AR23">
        <f>SUMIF(DataRegularSeason20242025!$D$3:$D$1315,$A23, DataRegularSeason20242025!$J$3:$J$1315)</f>
        <v>20</v>
      </c>
      <c r="AS23">
        <f>SUMIF(DataRegularSeason20242025!$D$3:$D$1315,$A23, DataRegularSeason20242025!$K$3:$K$1315)</f>
        <v>26</v>
      </c>
      <c r="AT23">
        <f t="shared" si="3"/>
        <v>-6</v>
      </c>
      <c r="AU23">
        <f>COUNTIFS(DataRegularSeason20242025!$E$3:$E$1315,Table3[[#This Row],[Teams]],DataRegularSeason20242025!$J$3:$J$1315,0)</f>
        <v>1</v>
      </c>
      <c r="AV23">
        <f>SUMIF(DataRegularSeason20242025!$E$3:$E$1315,$A23,DataRegularSeason20242025!$K$3:$K$1315)</f>
        <v>18</v>
      </c>
      <c r="AW23">
        <f>SUMIF(DataRegularSeason20242025!$E$3:$E$1315,$A23,DataRegularSeason20242025!$J$3:$J$1315)</f>
        <v>26</v>
      </c>
      <c r="AX23">
        <f t="shared" si="4"/>
        <v>-8</v>
      </c>
      <c r="AY23">
        <f t="shared" si="5"/>
        <v>38</v>
      </c>
      <c r="AZ23">
        <f t="shared" si="6"/>
        <v>52</v>
      </c>
      <c r="BA23">
        <f t="shared" si="7"/>
        <v>-14</v>
      </c>
      <c r="BB23" s="17">
        <f>Table3[[#This Row],[GF]]/Table3[[#This Row],[GP]]</f>
        <v>2.5333333333333332</v>
      </c>
      <c r="BC23" s="17">
        <f>Table3[[#This Row],[GA]]/Table3[[#This Row],[GP]]</f>
        <v>3.4666666666666668</v>
      </c>
      <c r="BD23" s="17">
        <f>(Table3[[#This Row],[GF]]-Table3[[#This Row],[GA]])/Table3[[#This Row],[GP]]</f>
        <v>-0.93333333333333335</v>
      </c>
      <c r="BE23" s="51" t="str">
        <f>_xlfn.CONCAT(TEXT(Table3[[#This Row],[W_H]], "0"), "-", TEXT(Table3[[#This Row],[RL_H]],"0"), "-", TEXT(Table3[[#This Row],[OTL_H]]+Table3[[#This Row],[SOL_H]], "0"))</f>
        <v>4-4-0</v>
      </c>
      <c r="BF23" s="51" t="str">
        <f>_xlfn.CONCAT(TEXT(Table3[[#This Row],[W_A]], "0"), "-", TEXT(Table3[[#This Row],[RL_A]],"0"), "-", TEXT(Table3[[#This Row],[OTL_A]]+Table3[[#This Row],[SOL_A]], "0"))</f>
        <v>3-4-0</v>
      </c>
      <c r="BG23">
        <f>COUNTIFS(DataRegularSeason20242025!$D$3:$D$1315,$A23,DataRegularSeason20242025!$H$3:$H$1315, $A23)</f>
        <v>6</v>
      </c>
      <c r="BH23">
        <f>COUNTIFS(DataRegularSeason20242025!$E$3:$E$1315,$A23,DataRegularSeason20242025!$H$3:$H$1315, $A23)</f>
        <v>4</v>
      </c>
      <c r="BI23">
        <f t="shared" si="8"/>
        <v>10</v>
      </c>
      <c r="BJ23">
        <f t="shared" si="9"/>
        <v>1</v>
      </c>
      <c r="BK23">
        <f t="shared" si="10"/>
        <v>4</v>
      </c>
      <c r="BL23">
        <f t="shared" si="11"/>
        <v>5</v>
      </c>
    </row>
    <row r="24" spans="1:6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11</v>
      </c>
      <c r="E24" s="15">
        <f>Table3[[#This Row],[Watched]]/Table3[[#This Row],[GP]]</f>
        <v>0.6875</v>
      </c>
      <c r="F24">
        <f>COUNTIFS(DataRegularSeason20242025!$N$3:$N$1315,1,DataRegularSeason20242025!$D$3:$D$1315,$A24)</f>
        <v>9</v>
      </c>
      <c r="G24">
        <f>41-Table3[[#This Row],[GP_A]]</f>
        <v>32</v>
      </c>
      <c r="H24">
        <f>COUNTIFS(DataRegularSeason20242025!$E$3:$E$1315,$A24,DataRegularSeason20242025!$N$3:$N$1315,1)</f>
        <v>7</v>
      </c>
      <c r="I24">
        <f>41-Table3[[#This Row],[GP_H]]</f>
        <v>34</v>
      </c>
      <c r="J24">
        <f t="shared" si="0"/>
        <v>16</v>
      </c>
      <c r="K24">
        <f>82-Table3[[#This Row],[GP]]</f>
        <v>66</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2</v>
      </c>
      <c r="P24">
        <f t="shared" si="1"/>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 t="shared" si="2"/>
        <v>4</v>
      </c>
      <c r="Y24">
        <f>COUNTIFS(DataRegularSeason20242025!$E$3:$E$1315,$A24, DataRegularSeason20242025!$S$3:$S$1315, $A24,DataRegularSeason20242025!$M$3:$M$1315,"REG")</f>
        <v>4</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6</v>
      </c>
      <c r="AC24">
        <f>Table3[[#This Row],[L_A]]+Table3[[#This Row],[L_H]]</f>
        <v>10</v>
      </c>
      <c r="AD24">
        <f>Table3[[#This Row],[RW_A]]+Table3[[#This Row],[RW_H]]</f>
        <v>3</v>
      </c>
      <c r="AE24">
        <f>Table3[[#This Row],[RL_A]]+Table3[[#This Row],[RL_H]]</f>
        <v>8</v>
      </c>
      <c r="AF24">
        <f>Table3[[#This Row],[OTW_A]]+Table3[[#This Row],[OTW_H]]</f>
        <v>0</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14</v>
      </c>
      <c r="AK24">
        <f>(3*(Table3[[#This Row],[RW_A]]+Table3[[#This Row],[RW_H]]))+(2*(Table3[[#This Row],[OTW_A]]+Table3[[#This Row],[SOW_A]]+Table3[[#This Row],[OTW_H]]+Table3[[#This Row],[SOW_H]]))+Table3[[#This Row],[OTL_A]]+Table3[[#This Row],[SOL_A]]+Table3[[#This Row],[OTL_H]]+Table3[[#This Row],[SOL_H]]</f>
        <v>17</v>
      </c>
      <c r="AL24" s="15">
        <f>Table3[[#This Row],[PTS]]/(2*Table3[[#This Row],[GP]])</f>
        <v>0.4375</v>
      </c>
      <c r="AM24" s="15">
        <f>Table3[[#This Row],[PTS2]]/(3*Table3[[#This Row],[GP]])</f>
        <v>0.35416666666666669</v>
      </c>
      <c r="AN24">
        <f>(2*Table3[[#This Row],[GR]])+Table3[[#This Row],[PTS]]</f>
        <v>146</v>
      </c>
      <c r="AO24">
        <f>(3*Table3[[#This Row],[GR]])+Table3[[#This Row],[PTS2]]</f>
        <v>215</v>
      </c>
      <c r="AP24" s="20" t="str">
        <f>_xlfn.CONCAT(TEXT(Table3[[#This Row],[W]], "0"), "-", TEXT(Table3[[#This Row],[RL]],"0"), "-", TEXT(Table3[[#This Row],[OTL]]+Table3[[#This Row],[SOL]], "0"))</f>
        <v>6-8-2</v>
      </c>
      <c r="AQ24">
        <f>COUNTIFS(DataRegularSeason20242025!$D$3:$D$1315,Table3[[#This Row],[Teams]],DataRegularSeason20242025!$K$3:$K$1315,0)</f>
        <v>1</v>
      </c>
      <c r="AR24">
        <f>SUMIF(DataRegularSeason20242025!$D$3:$D$1315,$A24, DataRegularSeason20242025!$J$3:$J$1315)</f>
        <v>27</v>
      </c>
      <c r="AS24">
        <f>SUMIF(DataRegularSeason20242025!$D$3:$D$1315,$A24, DataRegularSeason20242025!$K$3:$K$1315)</f>
        <v>35</v>
      </c>
      <c r="AT24">
        <f t="shared" si="3"/>
        <v>-8</v>
      </c>
      <c r="AU24">
        <f>COUNTIFS(DataRegularSeason20242025!$E$3:$E$1315,Table3[[#This Row],[Teams]],DataRegularSeason20242025!$J$3:$J$1315,0)</f>
        <v>0</v>
      </c>
      <c r="AV24">
        <f>SUMIF(DataRegularSeason20242025!$E$3:$E$1315,$A24,DataRegularSeason20242025!$K$3:$K$1315)</f>
        <v>17</v>
      </c>
      <c r="AW24">
        <f>SUMIF(DataRegularSeason20242025!$E$3:$E$1315,$A24,DataRegularSeason20242025!$J$3:$J$1315)</f>
        <v>23</v>
      </c>
      <c r="AX24">
        <f t="shared" si="4"/>
        <v>-6</v>
      </c>
      <c r="AY24">
        <f t="shared" si="5"/>
        <v>44</v>
      </c>
      <c r="AZ24">
        <f t="shared" si="6"/>
        <v>58</v>
      </c>
      <c r="BA24">
        <f t="shared" si="7"/>
        <v>-14</v>
      </c>
      <c r="BB24" s="17">
        <f>Table3[[#This Row],[GF]]/Table3[[#This Row],[GP]]</f>
        <v>2.75</v>
      </c>
      <c r="BC24" s="17">
        <f>Table3[[#This Row],[GA]]/Table3[[#This Row],[GP]]</f>
        <v>3.625</v>
      </c>
      <c r="BD24" s="17">
        <f>(Table3[[#This Row],[GF]]-Table3[[#This Row],[GA]])/Table3[[#This Row],[GP]]</f>
        <v>-0.875</v>
      </c>
      <c r="BE24" s="51" t="str">
        <f>_xlfn.CONCAT(TEXT(Table3[[#This Row],[W_H]], "0"), "-", TEXT(Table3[[#This Row],[RL_H]],"0"), "-", TEXT(Table3[[#This Row],[OTL_H]]+Table3[[#This Row],[SOL_H]], "0"))</f>
        <v>3-4-0</v>
      </c>
      <c r="BF24" s="51" t="str">
        <f>_xlfn.CONCAT(TEXT(Table3[[#This Row],[W_A]], "0"), "-", TEXT(Table3[[#This Row],[RL_A]],"0"), "-", TEXT(Table3[[#This Row],[OTL_A]]+Table3[[#This Row],[SOL_A]], "0"))</f>
        <v>3-4-2</v>
      </c>
      <c r="BG24">
        <f>COUNTIFS(DataRegularSeason20242025!$D$3:$D$1315,$A24,DataRegularSeason20242025!$H$3:$H$1315, $A24)</f>
        <v>3</v>
      </c>
      <c r="BH24">
        <f>COUNTIFS(DataRegularSeason20242025!$E$3:$E$1315,$A24,DataRegularSeason20242025!$H$3:$H$1315, $A24)</f>
        <v>2</v>
      </c>
      <c r="BI24">
        <f t="shared" si="8"/>
        <v>5</v>
      </c>
      <c r="BJ24">
        <f t="shared" si="9"/>
        <v>6</v>
      </c>
      <c r="BK24">
        <f t="shared" si="10"/>
        <v>5</v>
      </c>
      <c r="BL24">
        <f t="shared" si="11"/>
        <v>11</v>
      </c>
    </row>
    <row r="25" spans="1:6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14</v>
      </c>
      <c r="E25" s="15">
        <f>Table3[[#This Row],[Watched]]/Table3[[#This Row],[GP]]</f>
        <v>0.82352941176470584</v>
      </c>
      <c r="F25">
        <f>COUNTIFS(DataRegularSeason20242025!$N$3:$N$1315,1,DataRegularSeason20242025!$D$3:$D$1315,$A25)</f>
        <v>10</v>
      </c>
      <c r="G25">
        <f>41-Table3[[#This Row],[GP_A]]</f>
        <v>31</v>
      </c>
      <c r="H25">
        <f>COUNTIFS(DataRegularSeason20242025!$E$3:$E$1315,$A25,DataRegularSeason20242025!$N$3:$N$1315,1)</f>
        <v>7</v>
      </c>
      <c r="I25">
        <f>41-Table3[[#This Row],[GP_H]]</f>
        <v>34</v>
      </c>
      <c r="J25">
        <f t="shared" si="0"/>
        <v>17</v>
      </c>
      <c r="K25">
        <f>82-Table3[[#This Row],[GP]]</f>
        <v>65</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7</v>
      </c>
      <c r="Q25">
        <f>COUNTIFS(DataRegularSeason20242025!$D$3:$D$1315,$A25, DataRegularSeason20242025!$S$3:$S$1315, $A25,DataRegularSeason20242025!$M$3:$M$1315,"REG")</f>
        <v>5</v>
      </c>
      <c r="R25">
        <f>COUNTIFS(DataRegularSeason20242025!$D$3:$D$1315,$A25, DataRegularSeason20242025!$S$3:$S$1315, $A25,DataRegularSeason20242025!$M$3:$M$1315,"OT")</f>
        <v>0</v>
      </c>
      <c r="S25">
        <f>COUNTIFS(DataRegularSeason20242025!$D$3:$D$1315,$A25, DataRegularSeason20242025!$S$3:$S$1315, $A25,DataRegularSeason20242025!$M$3:$M$1315,"SO")</f>
        <v>2</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 t="shared" si="2"/>
        <v>4</v>
      </c>
      <c r="Y25">
        <f>COUNTIFS(DataRegularSeason20242025!$E$3:$E$1315,$A25, DataRegularSeason20242025!$S$3:$S$1315, $A25,DataRegularSeason20242025!$M$3:$M$1315,"REG")</f>
        <v>4</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6</v>
      </c>
      <c r="AC25">
        <f>Table3[[#This Row],[L_A]]+Table3[[#This Row],[L_H]]</f>
        <v>11</v>
      </c>
      <c r="AD25">
        <f>Table3[[#This Row],[RW_A]]+Table3[[#This Row],[RW_H]]</f>
        <v>4</v>
      </c>
      <c r="AE25">
        <f>Table3[[#This Row],[RL_A]]+Table3[[#This Row],[RL_H]]</f>
        <v>9</v>
      </c>
      <c r="AF25">
        <f>Table3[[#This Row],[OTW_A]]+Table3[[#This Row],[OTW_H]]</f>
        <v>2</v>
      </c>
      <c r="AG25">
        <f>Table3[[#This Row],[OTL_A]]+Table3[[#This Row],[OTL_H]]</f>
        <v>0</v>
      </c>
      <c r="AH25">
        <f>Table3[[#This Row],[SOW_A]]+Table3[[#This Row],[SOW_H]]</f>
        <v>0</v>
      </c>
      <c r="AI25">
        <f>Table3[[#This Row],[SOL_A]]+Table3[[#This Row],[SOL_H]]</f>
        <v>2</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18</v>
      </c>
      <c r="AL25" s="15">
        <f>Table3[[#This Row],[PTS]]/(2*Table3[[#This Row],[GP]])</f>
        <v>0.41176470588235292</v>
      </c>
      <c r="AM25" s="15">
        <f>Table3[[#This Row],[PTS2]]/(3*Table3[[#This Row],[GP]])</f>
        <v>0.35294117647058826</v>
      </c>
      <c r="AN25">
        <f>(2*Table3[[#This Row],[GR]])+Table3[[#This Row],[PTS]]</f>
        <v>144</v>
      </c>
      <c r="AO25">
        <f>(3*Table3[[#This Row],[GR]])+Table3[[#This Row],[PTS2]]</f>
        <v>213</v>
      </c>
      <c r="AP25" s="20" t="str">
        <f>_xlfn.CONCAT(TEXT(Table3[[#This Row],[W]], "0"), "-", TEXT(Table3[[#This Row],[RL]],"0"), "-", TEXT(Table3[[#This Row],[OTL]]+Table3[[#This Row],[SOL]], "0"))</f>
        <v>6-9-2</v>
      </c>
      <c r="AQ25">
        <f>COUNTIFS(DataRegularSeason20242025!$D$3:$D$1315,Table3[[#This Row],[Teams]],DataRegularSeason20242025!$K$3:$K$1315,0)</f>
        <v>0</v>
      </c>
      <c r="AR25">
        <f>SUMIF(DataRegularSeason20242025!$D$3:$D$1315,$A25, DataRegularSeason20242025!$J$3:$J$1315)</f>
        <v>31</v>
      </c>
      <c r="AS25">
        <f>SUMIF(DataRegularSeason20242025!$D$3:$D$1315,$A25, DataRegularSeason20242025!$K$3:$K$1315)</f>
        <v>39</v>
      </c>
      <c r="AT25">
        <f t="shared" si="3"/>
        <v>-8</v>
      </c>
      <c r="AU25">
        <f>COUNTIFS(DataRegularSeason20242025!$E$3:$E$1315,Table3[[#This Row],[Teams]],DataRegularSeason20242025!$J$3:$J$1315,0)</f>
        <v>0</v>
      </c>
      <c r="AV25">
        <f>SUMIF(DataRegularSeason20242025!$E$3:$E$1315,$A25,DataRegularSeason20242025!$K$3:$K$1315)</f>
        <v>16</v>
      </c>
      <c r="AW25">
        <f>SUMIF(DataRegularSeason20242025!$E$3:$E$1315,$A25,DataRegularSeason20242025!$J$3:$J$1315)</f>
        <v>29</v>
      </c>
      <c r="AX25">
        <f t="shared" si="4"/>
        <v>-13</v>
      </c>
      <c r="AY25">
        <f t="shared" si="5"/>
        <v>47</v>
      </c>
      <c r="AZ25">
        <f t="shared" si="6"/>
        <v>68</v>
      </c>
      <c r="BA25">
        <f t="shared" si="7"/>
        <v>-21</v>
      </c>
      <c r="BB25" s="17">
        <f>Table3[[#This Row],[GF]]/Table3[[#This Row],[GP]]</f>
        <v>2.7647058823529411</v>
      </c>
      <c r="BC25" s="17">
        <f>Table3[[#This Row],[GA]]/Table3[[#This Row],[GP]]</f>
        <v>4</v>
      </c>
      <c r="BD25" s="17">
        <f>(Table3[[#This Row],[GF]]-Table3[[#This Row],[GA]])/Table3[[#This Row],[GP]]</f>
        <v>-1.2352941176470589</v>
      </c>
      <c r="BE25" s="51" t="str">
        <f>_xlfn.CONCAT(TEXT(Table3[[#This Row],[W_H]], "0"), "-", TEXT(Table3[[#This Row],[RL_H]],"0"), "-", TEXT(Table3[[#This Row],[OTL_H]]+Table3[[#This Row],[SOL_H]], "0"))</f>
        <v>3-4-0</v>
      </c>
      <c r="BF25" s="51" t="str">
        <f>_xlfn.CONCAT(TEXT(Table3[[#This Row],[W_A]], "0"), "-", TEXT(Table3[[#This Row],[RL_A]],"0"), "-", TEXT(Table3[[#This Row],[OTL_A]]+Table3[[#This Row],[SOL_A]], "0"))</f>
        <v>3-5-2</v>
      </c>
      <c r="BG25">
        <f>COUNTIFS(DataRegularSeason20242025!$D$3:$D$1315,$A25,DataRegularSeason20242025!$H$3:$H$1315, $A25)</f>
        <v>3</v>
      </c>
      <c r="BH25">
        <f>COUNTIFS(DataRegularSeason20242025!$E$3:$E$1315,$A25,DataRegularSeason20242025!$H$3:$H$1315, $A25)</f>
        <v>2</v>
      </c>
      <c r="BI25">
        <f t="shared" si="8"/>
        <v>5</v>
      </c>
      <c r="BJ25">
        <f t="shared" si="9"/>
        <v>7</v>
      </c>
      <c r="BK25">
        <f t="shared" si="10"/>
        <v>5</v>
      </c>
      <c r="BL25">
        <f t="shared" si="11"/>
        <v>12</v>
      </c>
    </row>
    <row r="26" spans="1:66"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9</v>
      </c>
      <c r="E26" s="15">
        <f>Table3[[#This Row],[Watched]]/Table3[[#This Row],[GP]]</f>
        <v>0.6428571428571429</v>
      </c>
      <c r="F26">
        <f>COUNTIFS(DataRegularSeason20242025!$N$3:$N$1315,1,DataRegularSeason20242025!$D$3:$D$1315,$A26)</f>
        <v>6</v>
      </c>
      <c r="G26">
        <f>41-Table3[[#This Row],[GP_A]]</f>
        <v>35</v>
      </c>
      <c r="H26">
        <f>COUNTIFS(DataRegularSeason20242025!$E$3:$E$1315,$A26,DataRegularSeason20242025!$N$3:$N$1315,1)</f>
        <v>8</v>
      </c>
      <c r="I26">
        <f>41-Table3[[#This Row],[GP_H]]</f>
        <v>33</v>
      </c>
      <c r="J26">
        <f t="shared" si="0"/>
        <v>14</v>
      </c>
      <c r="K26">
        <f>82-Table3[[#This Row],[GP]]</f>
        <v>68</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3</v>
      </c>
      <c r="Q26">
        <f>COUNTIFS(DataRegularSeason20242025!$D$3:$D$1315,$A26, DataRegularSeason20242025!$S$3:$S$1315, $A26,DataRegularSeason20242025!$M$3:$M$1315,"REG")</f>
        <v>3</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 t="shared" si="2"/>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6</v>
      </c>
      <c r="AC26">
        <f>Table3[[#This Row],[L_A]]+Table3[[#This Row],[L_H]]</f>
        <v>8</v>
      </c>
      <c r="AD26">
        <f>Table3[[#This Row],[RW_A]]+Table3[[#This Row],[RW_H]]</f>
        <v>6</v>
      </c>
      <c r="AE26">
        <f>Table3[[#This Row],[RL_A]]+Table3[[#This Row],[RL_H]]</f>
        <v>7</v>
      </c>
      <c r="AF26">
        <f>Table3[[#This Row],[OTW_A]]+Table3[[#This Row],[OTW_H]]</f>
        <v>0</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13</v>
      </c>
      <c r="AK26">
        <f>(3*(Table3[[#This Row],[RW_A]]+Table3[[#This Row],[RW_H]]))+(2*(Table3[[#This Row],[OTW_A]]+Table3[[#This Row],[SOW_A]]+Table3[[#This Row],[OTW_H]]+Table3[[#This Row],[SOW_H]]))+Table3[[#This Row],[OTL_A]]+Table3[[#This Row],[SOL_A]]+Table3[[#This Row],[OTL_H]]+Table3[[#This Row],[SOL_H]]</f>
        <v>19</v>
      </c>
      <c r="AL26" s="15">
        <f>Table3[[#This Row],[PTS]]/(2*Table3[[#This Row],[GP]])</f>
        <v>0.4642857142857143</v>
      </c>
      <c r="AM26" s="15">
        <f>Table3[[#This Row],[PTS2]]/(3*Table3[[#This Row],[GP]])</f>
        <v>0.45238095238095238</v>
      </c>
      <c r="AN26">
        <f>(2*Table3[[#This Row],[GR]])+Table3[[#This Row],[PTS]]</f>
        <v>149</v>
      </c>
      <c r="AO26">
        <f>(3*Table3[[#This Row],[GR]])+Table3[[#This Row],[PTS2]]</f>
        <v>223</v>
      </c>
      <c r="AP26" s="20" t="str">
        <f>_xlfn.CONCAT(TEXT(Table3[[#This Row],[W]], "0"), "-", TEXT(Table3[[#This Row],[RL]],"0"), "-", TEXT(Table3[[#This Row],[OTL]]+Table3[[#This Row],[SOL]], "0"))</f>
        <v>6-7-1</v>
      </c>
      <c r="AQ26">
        <f>COUNTIFS(DataRegularSeason20242025!$D$3:$D$1315,Table3[[#This Row],[Teams]],DataRegularSeason20242025!$K$3:$K$1315,0)</f>
        <v>1</v>
      </c>
      <c r="AR26">
        <f>SUMIF(DataRegularSeason20242025!$D$3:$D$1315,$A26, DataRegularSeason20242025!$J$3:$J$1315)</f>
        <v>15</v>
      </c>
      <c r="AS26">
        <f>SUMIF(DataRegularSeason20242025!$D$3:$D$1315,$A26, DataRegularSeason20242025!$K$3:$K$1315)</f>
        <v>15</v>
      </c>
      <c r="AT26">
        <f t="shared" si="3"/>
        <v>0</v>
      </c>
      <c r="AU26">
        <f>COUNTIFS(DataRegularSeason20242025!$E$3:$E$1315,Table3[[#This Row],[Teams]],DataRegularSeason20242025!$J$3:$J$1315,0)</f>
        <v>1</v>
      </c>
      <c r="AV26">
        <f>SUMIF(DataRegularSeason20242025!$E$3:$E$1315,$A26,DataRegularSeason20242025!$K$3:$K$1315)</f>
        <v>19</v>
      </c>
      <c r="AW26">
        <f>SUMIF(DataRegularSeason20242025!$E$3:$E$1315,$A26,DataRegularSeason20242025!$J$3:$J$1315)</f>
        <v>28</v>
      </c>
      <c r="AX26">
        <f t="shared" si="4"/>
        <v>-9</v>
      </c>
      <c r="AY26">
        <f t="shared" si="5"/>
        <v>34</v>
      </c>
      <c r="AZ26">
        <f t="shared" si="6"/>
        <v>43</v>
      </c>
      <c r="BA26">
        <f t="shared" si="7"/>
        <v>-9</v>
      </c>
      <c r="BB26" s="17">
        <f>Table3[[#This Row],[GF]]/Table3[[#This Row],[GP]]</f>
        <v>2.4285714285714284</v>
      </c>
      <c r="BC26" s="17">
        <f>Table3[[#This Row],[GA]]/Table3[[#This Row],[GP]]</f>
        <v>3.0714285714285716</v>
      </c>
      <c r="BD26" s="17">
        <f>(Table3[[#This Row],[GF]]-Table3[[#This Row],[GA]])/Table3[[#This Row],[GP]]</f>
        <v>-0.6428571428571429</v>
      </c>
      <c r="BE26" s="51" t="str">
        <f>_xlfn.CONCAT(TEXT(Table3[[#This Row],[W_H]], "0"), "-", TEXT(Table3[[#This Row],[RL_H]],"0"), "-", TEXT(Table3[[#This Row],[OTL_H]]+Table3[[#This Row],[SOL_H]], "0"))</f>
        <v>3-4-1</v>
      </c>
      <c r="BF26" s="51" t="str">
        <f>_xlfn.CONCAT(TEXT(Table3[[#This Row],[W_A]], "0"), "-", TEXT(Table3[[#This Row],[RL_A]],"0"), "-", TEXT(Table3[[#This Row],[OTL_A]]+Table3[[#This Row],[SOL_A]], "0"))</f>
        <v>3-3-0</v>
      </c>
      <c r="BG26">
        <f>COUNTIFS(DataRegularSeason20242025!$D$3:$D$1315,$A26,DataRegularSeason20242025!$H$3:$H$1315, $A26)</f>
        <v>1</v>
      </c>
      <c r="BH26">
        <f>COUNTIFS(DataRegularSeason20242025!$E$3:$E$1315,$A26,DataRegularSeason20242025!$H$3:$H$1315, $A26)</f>
        <v>1</v>
      </c>
      <c r="BI26">
        <f t="shared" si="8"/>
        <v>2</v>
      </c>
      <c r="BJ26">
        <f t="shared" si="9"/>
        <v>5</v>
      </c>
      <c r="BK26">
        <f t="shared" si="10"/>
        <v>7</v>
      </c>
      <c r="BL26">
        <f t="shared" si="11"/>
        <v>12</v>
      </c>
    </row>
    <row r="27" spans="1:66"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8</v>
      </c>
      <c r="E27" s="15">
        <f>Table3[[#This Row],[Watched]]/Table3[[#This Row],[GP]]</f>
        <v>0.53333333333333333</v>
      </c>
      <c r="F27">
        <f>COUNTIFS(DataRegularSeason20242025!$N$3:$N$1315,1,DataRegularSeason20242025!$D$3:$D$1315,$A27)</f>
        <v>8</v>
      </c>
      <c r="G27">
        <f>41-Table3[[#This Row],[GP_A]]</f>
        <v>33</v>
      </c>
      <c r="H27">
        <f>COUNTIFS(DataRegularSeason20242025!$E$3:$E$1315,$A27,DataRegularSeason20242025!$N$3:$N$1315,1)</f>
        <v>7</v>
      </c>
      <c r="I27">
        <f>41-Table3[[#This Row],[GP_H]]</f>
        <v>34</v>
      </c>
      <c r="J27">
        <f t="shared" si="0"/>
        <v>15</v>
      </c>
      <c r="K27">
        <f>82-Table3[[#This Row],[GP]]</f>
        <v>67</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1</v>
      </c>
      <c r="P27">
        <f t="shared" si="1"/>
        <v>5</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 t="shared" si="2"/>
        <v>4</v>
      </c>
      <c r="Y27">
        <f>COUNTIFS(DataRegularSeason20242025!$E$3:$E$1315,$A27, DataRegularSeason20242025!$S$3:$S$1315, $A27,DataRegularSeason20242025!$M$3:$M$1315,"REG")</f>
        <v>3</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6</v>
      </c>
      <c r="AC27">
        <f>Table3[[#This Row],[L_A]]+Table3[[#This Row],[L_H]]</f>
        <v>9</v>
      </c>
      <c r="AD27">
        <f>Table3[[#This Row],[RW_A]]+Table3[[#This Row],[RW_H]]</f>
        <v>3</v>
      </c>
      <c r="AE27">
        <f>Table3[[#This Row],[RL_A]]+Table3[[#This Row],[RL_H]]</f>
        <v>8</v>
      </c>
      <c r="AF27">
        <f>Table3[[#This Row],[OTW_A]]+Table3[[#This Row],[OTW_H]]</f>
        <v>2</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16</v>
      </c>
      <c r="AL27" s="15">
        <f>Table3[[#This Row],[PTS]]/(2*Table3[[#This Row],[GP]])</f>
        <v>0.43333333333333335</v>
      </c>
      <c r="AM27" s="15">
        <f>Table3[[#This Row],[PTS2]]/(3*Table3[[#This Row],[GP]])</f>
        <v>0.35555555555555557</v>
      </c>
      <c r="AN27">
        <f>(2*Table3[[#This Row],[GR]])+Table3[[#This Row],[PTS]]</f>
        <v>147</v>
      </c>
      <c r="AO27">
        <f>(3*Table3[[#This Row],[GR]])+Table3[[#This Row],[PTS2]]</f>
        <v>217</v>
      </c>
      <c r="AP27" s="20" t="str">
        <f>_xlfn.CONCAT(TEXT(Table3[[#This Row],[W]], "0"), "-", TEXT(Table3[[#This Row],[RL]],"0"), "-", TEXT(Table3[[#This Row],[OTL]]+Table3[[#This Row],[SOL]], "0"))</f>
        <v>6-8-1</v>
      </c>
      <c r="AQ27">
        <f>COUNTIFS(DataRegularSeason20242025!$D$3:$D$1315,Table3[[#This Row],[Teams]],DataRegularSeason20242025!$K$3:$K$1315,0)</f>
        <v>0</v>
      </c>
      <c r="AR27">
        <f>SUMIF(DataRegularSeason20242025!$D$3:$D$1315,$A27, DataRegularSeason20242025!$J$3:$J$1315)</f>
        <v>24</v>
      </c>
      <c r="AS27">
        <f>SUMIF(DataRegularSeason20242025!$D$3:$D$1315,$A27, DataRegularSeason20242025!$K$3:$K$1315)</f>
        <v>26</v>
      </c>
      <c r="AT27">
        <f t="shared" si="3"/>
        <v>-2</v>
      </c>
      <c r="AU27">
        <f>COUNTIFS(DataRegularSeason20242025!$E$3:$E$1315,Table3[[#This Row],[Teams]],DataRegularSeason20242025!$J$3:$J$1315,0)</f>
        <v>0</v>
      </c>
      <c r="AV27">
        <f>SUMIF(DataRegularSeason20242025!$E$3:$E$1315,$A27,DataRegularSeason20242025!$K$3:$K$1315)</f>
        <v>20</v>
      </c>
      <c r="AW27">
        <f>SUMIF(DataRegularSeason20242025!$E$3:$E$1315,$A27,DataRegularSeason20242025!$J$3:$J$1315)</f>
        <v>22</v>
      </c>
      <c r="AX27">
        <f t="shared" si="4"/>
        <v>-2</v>
      </c>
      <c r="AY27">
        <f t="shared" si="5"/>
        <v>44</v>
      </c>
      <c r="AZ27">
        <f t="shared" si="6"/>
        <v>48</v>
      </c>
      <c r="BA27">
        <f t="shared" si="7"/>
        <v>-4</v>
      </c>
      <c r="BB27" s="17">
        <f>Table3[[#This Row],[GF]]/Table3[[#This Row],[GP]]</f>
        <v>2.9333333333333331</v>
      </c>
      <c r="BC27" s="17">
        <f>Table3[[#This Row],[GA]]/Table3[[#This Row],[GP]]</f>
        <v>3.2</v>
      </c>
      <c r="BD27" s="17">
        <f>(Table3[[#This Row],[GF]]-Table3[[#This Row],[GA]])/Table3[[#This Row],[GP]]</f>
        <v>-0.26666666666666666</v>
      </c>
      <c r="BE27" s="51" t="str">
        <f>_xlfn.CONCAT(TEXT(Table3[[#This Row],[W_H]], "0"), "-", TEXT(Table3[[#This Row],[RL_H]],"0"), "-", TEXT(Table3[[#This Row],[OTL_H]]+Table3[[#This Row],[SOL_H]], "0"))</f>
        <v>3-3-1</v>
      </c>
      <c r="BF27" s="51" t="str">
        <f>_xlfn.CONCAT(TEXT(Table3[[#This Row],[W_A]], "0"), "-", TEXT(Table3[[#This Row],[RL_A]],"0"), "-", TEXT(Table3[[#This Row],[OTL_A]]+Table3[[#This Row],[SOL_A]], "0"))</f>
        <v>3-5-0</v>
      </c>
      <c r="BG27">
        <f>COUNTIFS(DataRegularSeason20242025!$D$3:$D$1315,$A27,DataRegularSeason20242025!$H$3:$H$1315, $A27)</f>
        <v>2</v>
      </c>
      <c r="BH27">
        <f>COUNTIFS(DataRegularSeason20242025!$E$3:$E$1315,$A27,DataRegularSeason20242025!$H$3:$H$1315, $A27)</f>
        <v>2</v>
      </c>
      <c r="BI27">
        <f t="shared" si="8"/>
        <v>4</v>
      </c>
      <c r="BJ27">
        <f t="shared" si="9"/>
        <v>6</v>
      </c>
      <c r="BK27">
        <f t="shared" si="10"/>
        <v>5</v>
      </c>
      <c r="BL27">
        <f t="shared" si="11"/>
        <v>11</v>
      </c>
    </row>
    <row r="28" spans="1:66" x14ac:dyDescent="0.25">
      <c r="A28" t="s">
        <v>17</v>
      </c>
      <c r="B28" t="s">
        <v>97</v>
      </c>
      <c r="C28" t="s">
        <v>95</v>
      </c>
      <c r="D28">
        <f>COUNTIFS(DataRegularSeason20242025!$D$3:$D$1315,$A28,DataRegularSeason20242025!$R$3:$R$1315,1,DataRegularSeason20242025!$N$3:$N$1315,1) + COUNTIFS(DataRegularSeason20242025!$E$3:$E$1315,$A28,DataRegularSeason20242025!$R$3:$R$1315,1,DataRegularSeason20242025!$N$3:$N$1315,1)</f>
        <v>11</v>
      </c>
      <c r="E28" s="15">
        <f>Table3[[#This Row],[Watched]]/Table3[[#This Row],[GP]]</f>
        <v>0.6875</v>
      </c>
      <c r="F28">
        <f>COUNTIFS(DataRegularSeason20242025!$N$3:$N$1315,1,DataRegularSeason20242025!$D$3:$D$1315,$A28)</f>
        <v>10</v>
      </c>
      <c r="G28">
        <f>41-Table3[[#This Row],[GP_A]]</f>
        <v>31</v>
      </c>
      <c r="H28">
        <f>COUNTIFS(DataRegularSeason20242025!$E$3:$E$1315,$A28,DataRegularSeason20242025!$N$3:$N$1315,1)</f>
        <v>6</v>
      </c>
      <c r="I28">
        <f>41-Table3[[#This Row],[GP_H]]</f>
        <v>35</v>
      </c>
      <c r="J28">
        <f t="shared" si="0"/>
        <v>16</v>
      </c>
      <c r="K28">
        <f>82-Table3[[#This Row],[GP]]</f>
        <v>66</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 t="shared" si="1"/>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4</v>
      </c>
      <c r="Y28">
        <f>COUNTIFS(DataRegularSeason20242025!$E$3:$E$1315,$A28, DataRegularSeason20242025!$S$3:$S$1315, $A28,DataRegularSeason20242025!$M$3:$M$1315,"REG")</f>
        <v>4</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10</v>
      </c>
      <c r="AD28">
        <f>Table3[[#This Row],[RW_A]]+Table3[[#This Row],[RW_H]]</f>
        <v>4</v>
      </c>
      <c r="AE28">
        <f>Table3[[#This Row],[RL_A]]+Table3[[#This Row],[RL_H]]</f>
        <v>9</v>
      </c>
      <c r="AF28">
        <f>Table3[[#This Row],[OTW_A]]+Table3[[#This Row],[OTW_H]]</f>
        <v>1</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13</v>
      </c>
      <c r="AK28">
        <f>(3*(Table3[[#This Row],[RW_A]]+Table3[[#This Row],[RW_H]]))+(2*(Table3[[#This Row],[OTW_A]]+Table3[[#This Row],[SOW_A]]+Table3[[#This Row],[OTW_H]]+Table3[[#This Row],[SOW_H]]))+Table3[[#This Row],[OTL_A]]+Table3[[#This Row],[SOL_A]]+Table3[[#This Row],[OTL_H]]+Table3[[#This Row],[SOL_H]]</f>
        <v>17</v>
      </c>
      <c r="AL28" s="15">
        <f>Table3[[#This Row],[PTS]]/(2*Table3[[#This Row],[GP]])</f>
        <v>0.40625</v>
      </c>
      <c r="AM28" s="15">
        <f>Table3[[#This Row],[PTS2]]/(3*Table3[[#This Row],[GP]])</f>
        <v>0.35416666666666669</v>
      </c>
      <c r="AN28">
        <f>(2*Table3[[#This Row],[GR]])+Table3[[#This Row],[PTS]]</f>
        <v>145</v>
      </c>
      <c r="AO28">
        <f>(3*Table3[[#This Row],[GR]])+Table3[[#This Row],[PTS2]]</f>
        <v>215</v>
      </c>
      <c r="AP28" s="20" t="str">
        <f>_xlfn.CONCAT(TEXT(Table3[[#This Row],[W]], "0"), "-", TEXT(Table3[[#This Row],[RL]],"0"), "-", TEXT(Table3[[#This Row],[OTL]]+Table3[[#This Row],[SOL]], "0"))</f>
        <v>6-9-1</v>
      </c>
      <c r="AQ28">
        <f>COUNTIFS(DataRegularSeason20242025!$D$3:$D$1315,Table3[[#This Row],[Teams]],DataRegularSeason20242025!$K$3:$K$1315,0)</f>
        <v>0</v>
      </c>
      <c r="AR28">
        <f>SUMIF(DataRegularSeason20242025!$D$3:$D$1315,$A28, DataRegularSeason20242025!$J$3:$J$1315)</f>
        <v>27</v>
      </c>
      <c r="AS28">
        <f>SUMIF(DataRegularSeason20242025!$D$3:$D$1315,$A28, DataRegularSeason20242025!$K$3:$K$1315)</f>
        <v>29</v>
      </c>
      <c r="AT28">
        <f t="shared" si="3"/>
        <v>-2</v>
      </c>
      <c r="AU28">
        <f>COUNTIFS(DataRegularSeason20242025!$E$3:$E$1315,Table3[[#This Row],[Teams]],DataRegularSeason20242025!$J$3:$J$1315,0)</f>
        <v>0</v>
      </c>
      <c r="AV28">
        <f>SUMIF(DataRegularSeason20242025!$E$3:$E$1315,$A28,DataRegularSeason20242025!$K$3:$K$1315)</f>
        <v>14</v>
      </c>
      <c r="AW28">
        <f>SUMIF(DataRegularSeason20242025!$E$3:$E$1315,$A28,DataRegularSeason20242025!$J$3:$J$1315)</f>
        <v>20</v>
      </c>
      <c r="AX28">
        <f t="shared" si="4"/>
        <v>-6</v>
      </c>
      <c r="AY28">
        <f t="shared" si="5"/>
        <v>41</v>
      </c>
      <c r="AZ28">
        <f t="shared" si="6"/>
        <v>49</v>
      </c>
      <c r="BA28">
        <f t="shared" si="7"/>
        <v>-8</v>
      </c>
      <c r="BB28" s="17">
        <f>Table3[[#This Row],[GF]]/Table3[[#This Row],[GP]]</f>
        <v>2.5625</v>
      </c>
      <c r="BC28" s="17">
        <f>Table3[[#This Row],[GA]]/Table3[[#This Row],[GP]]</f>
        <v>3.0625</v>
      </c>
      <c r="BD28" s="17">
        <f>(Table3[[#This Row],[GF]]-Table3[[#This Row],[GA]])/Table3[[#This Row],[GP]]</f>
        <v>-0.5</v>
      </c>
      <c r="BE28" s="51" t="str">
        <f>_xlfn.CONCAT(TEXT(Table3[[#This Row],[W_H]], "0"), "-", TEXT(Table3[[#This Row],[RL_H]],"0"), "-", TEXT(Table3[[#This Row],[OTL_H]]+Table3[[#This Row],[SOL_H]], "0"))</f>
        <v>2-4-0</v>
      </c>
      <c r="BF28" s="51" t="str">
        <f>_xlfn.CONCAT(TEXT(Table3[[#This Row],[W_A]], "0"), "-", TEXT(Table3[[#This Row],[RL_A]],"0"), "-", TEXT(Table3[[#This Row],[OTL_A]]+Table3[[#This Row],[SOL_A]], "0"))</f>
        <v>4-5-1</v>
      </c>
      <c r="BG28">
        <f>COUNTIFS(DataRegularSeason20242025!$D$3:$D$1315,$A28,DataRegularSeason20242025!$H$3:$H$1315, $A28)</f>
        <v>1</v>
      </c>
      <c r="BH28">
        <f>COUNTIFS(DataRegularSeason20242025!$E$3:$E$1315,$A28,DataRegularSeason20242025!$H$3:$H$1315, $A28)</f>
        <v>2</v>
      </c>
      <c r="BI28">
        <f t="shared" si="8"/>
        <v>3</v>
      </c>
      <c r="BJ28">
        <f t="shared" si="9"/>
        <v>9</v>
      </c>
      <c r="BK28">
        <f t="shared" si="10"/>
        <v>4</v>
      </c>
      <c r="BL28">
        <f t="shared" si="11"/>
        <v>13</v>
      </c>
    </row>
    <row r="29" spans="1:66" x14ac:dyDescent="0.25">
      <c r="A29" t="s">
        <v>38</v>
      </c>
      <c r="B29" t="s">
        <v>97</v>
      </c>
      <c r="C29" t="s">
        <v>100</v>
      </c>
      <c r="D29">
        <f>COUNTIFS(DataRegularSeason20242025!$D$3:$D$1315,$A29,DataRegularSeason20242025!$R$3:$R$1315,1,DataRegularSeason20242025!$N$3:$N$1315,1) + COUNTIFS(DataRegularSeason20242025!$E$3:$E$1315,$A29,DataRegularSeason20242025!$R$3:$R$1315,1,DataRegularSeason20242025!$N$3:$N$1315,1)</f>
        <v>10</v>
      </c>
      <c r="E29" s="15">
        <f>Table3[[#This Row],[Watched]]/Table3[[#This Row],[GP]]</f>
        <v>0.58823529411764708</v>
      </c>
      <c r="F29">
        <f>COUNTIFS(DataRegularSeason20242025!$N$3:$N$1315,1,DataRegularSeason20242025!$D$3:$D$1315,$A29)</f>
        <v>9</v>
      </c>
      <c r="G29">
        <f>41-Table3[[#This Row],[GP_A]]</f>
        <v>32</v>
      </c>
      <c r="H29">
        <f>COUNTIFS(DataRegularSeason20242025!$E$3:$E$1315,$A29,DataRegularSeason20242025!$N$3:$N$1315,1)</f>
        <v>8</v>
      </c>
      <c r="I29">
        <f>41-Table3[[#This Row],[GP_H]]</f>
        <v>33</v>
      </c>
      <c r="J29">
        <f t="shared" si="0"/>
        <v>17</v>
      </c>
      <c r="K29">
        <f>82-Table3[[#This Row],[GP]]</f>
        <v>65</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7</v>
      </c>
      <c r="Q29">
        <f>COUNTIFS(DataRegularSeason20242025!$D$3:$D$1315,$A29, DataRegularSeason20242025!$S$3:$S$1315, $A29,DataRegularSeason20242025!$M$3:$M$1315,"REG")</f>
        <v>5</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5</v>
      </c>
      <c r="Y29">
        <f>COUNTIFS(DataRegularSeason20242025!$E$3:$E$1315,$A29, DataRegularSeason20242025!$S$3:$S$1315, $A29,DataRegularSeason20242025!$M$3:$M$1315,"REG")</f>
        <v>4</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5</v>
      </c>
      <c r="AC29">
        <f>Table3[[#This Row],[L_A]]+Table3[[#This Row],[L_H]]</f>
        <v>12</v>
      </c>
      <c r="AD29">
        <f>Table3[[#This Row],[RW_A]]+Table3[[#This Row],[RW_H]]</f>
        <v>3</v>
      </c>
      <c r="AE29">
        <f>Table3[[#This Row],[RL_A]]+Table3[[#This Row],[RL_H]]</f>
        <v>9</v>
      </c>
      <c r="AF29">
        <f>Table3[[#This Row],[OTW_A]]+Table3[[#This Row],[OTW_H]]</f>
        <v>2</v>
      </c>
      <c r="AG29">
        <f>Table3[[#This Row],[OTL_A]]+Table3[[#This Row],[OTL_H]]</f>
        <v>1</v>
      </c>
      <c r="AH29">
        <f>Table3[[#This Row],[SOW_A]]+Table3[[#This Row],[SOW_H]]</f>
        <v>0</v>
      </c>
      <c r="AI29">
        <f>Table3[[#This Row],[SOL_A]]+Table3[[#This Row],[SOL_H]]</f>
        <v>2</v>
      </c>
      <c r="AJ29">
        <f>(2*(Table3[[#This Row],[W_A]]+Table3[[#This Row],[W_H]]))+Table3[[#This Row],[OTL_A]]+Table3[[#This Row],[SOL_A]]+Table3[[#This Row],[OTL_H]]+Table3[[#This Row],[SOL_H]]</f>
        <v>13</v>
      </c>
      <c r="AK29">
        <f>(3*(Table3[[#This Row],[RW_A]]+Table3[[#This Row],[RW_H]]))+(2*(Table3[[#This Row],[OTW_A]]+Table3[[#This Row],[SOW_A]]+Table3[[#This Row],[OTW_H]]+Table3[[#This Row],[SOW_H]]))+Table3[[#This Row],[OTL_A]]+Table3[[#This Row],[SOL_A]]+Table3[[#This Row],[OTL_H]]+Table3[[#This Row],[SOL_H]]</f>
        <v>16</v>
      </c>
      <c r="AL29" s="15">
        <f>Table3[[#This Row],[PTS]]/(2*Table3[[#This Row],[GP]])</f>
        <v>0.38235294117647056</v>
      </c>
      <c r="AM29" s="15">
        <f>Table3[[#This Row],[PTS2]]/(3*Table3[[#This Row],[GP]])</f>
        <v>0.31372549019607843</v>
      </c>
      <c r="AN29">
        <f>(2*Table3[[#This Row],[GR]])+Table3[[#This Row],[PTS]]</f>
        <v>143</v>
      </c>
      <c r="AO29">
        <f>(3*Table3[[#This Row],[GR]])+Table3[[#This Row],[PTS2]]</f>
        <v>211</v>
      </c>
      <c r="AP29" s="20" t="str">
        <f>_xlfn.CONCAT(TEXT(Table3[[#This Row],[W]], "0"), "-", TEXT(Table3[[#This Row],[RL]],"0"), "-", TEXT(Table3[[#This Row],[OTL]]+Table3[[#This Row],[SOL]], "0"))</f>
        <v>5-9-3</v>
      </c>
      <c r="AQ29">
        <f>COUNTIFS(DataRegularSeason20242025!$D$3:$D$1315,Table3[[#This Row],[Teams]],DataRegularSeason20242025!$K$3:$K$1315,0)</f>
        <v>1</v>
      </c>
      <c r="AR29">
        <f>SUMIF(DataRegularSeason20242025!$D$3:$D$1315,$A29, DataRegularSeason20242025!$J$3:$J$1315)</f>
        <v>22</v>
      </c>
      <c r="AS29">
        <f>SUMIF(DataRegularSeason20242025!$D$3:$D$1315,$A29, DataRegularSeason20242025!$K$3:$K$1315)</f>
        <v>36</v>
      </c>
      <c r="AT29">
        <f t="shared" si="3"/>
        <v>-14</v>
      </c>
      <c r="AU29">
        <f>COUNTIFS(DataRegularSeason20242025!$E$3:$E$1315,Table3[[#This Row],[Teams]],DataRegularSeason20242025!$J$3:$J$1315,0)</f>
        <v>0</v>
      </c>
      <c r="AV29">
        <f>SUMIF(DataRegularSeason20242025!$E$3:$E$1315,$A29,DataRegularSeason20242025!$K$3:$K$1315)</f>
        <v>18</v>
      </c>
      <c r="AW29">
        <f>SUMIF(DataRegularSeason20242025!$E$3:$E$1315,$A29,DataRegularSeason20242025!$J$3:$J$1315)</f>
        <v>24</v>
      </c>
      <c r="AX29">
        <f t="shared" si="4"/>
        <v>-6</v>
      </c>
      <c r="AY29">
        <f t="shared" si="5"/>
        <v>40</v>
      </c>
      <c r="AZ29">
        <f t="shared" si="6"/>
        <v>60</v>
      </c>
      <c r="BA29">
        <f t="shared" si="7"/>
        <v>-20</v>
      </c>
      <c r="BB29" s="17">
        <f>Table3[[#This Row],[GF]]/Table3[[#This Row],[GP]]</f>
        <v>2.3529411764705883</v>
      </c>
      <c r="BC29" s="17">
        <f>Table3[[#This Row],[GA]]/Table3[[#This Row],[GP]]</f>
        <v>3.5294117647058822</v>
      </c>
      <c r="BD29" s="17">
        <f>(Table3[[#This Row],[GF]]-Table3[[#This Row],[GA]])/Table3[[#This Row],[GP]]</f>
        <v>-1.1764705882352942</v>
      </c>
      <c r="BE29" s="51" t="str">
        <f>_xlfn.CONCAT(TEXT(Table3[[#This Row],[W_H]], "0"), "-", TEXT(Table3[[#This Row],[RL_H]],"0"), "-", TEXT(Table3[[#This Row],[OTL_H]]+Table3[[#This Row],[SOL_H]], "0"))</f>
        <v>3-4-1</v>
      </c>
      <c r="BF29" s="51" t="str">
        <f>_xlfn.CONCAT(TEXT(Table3[[#This Row],[W_A]], "0"), "-", TEXT(Table3[[#This Row],[RL_A]],"0"), "-", TEXT(Table3[[#This Row],[OTL_A]]+Table3[[#This Row],[SOL_A]], "0"))</f>
        <v>2-5-2</v>
      </c>
      <c r="BG29">
        <f>COUNTIFS(DataRegularSeason20242025!$D$3:$D$1315,$A29,DataRegularSeason20242025!$H$3:$H$1315, $A29)</f>
        <v>0</v>
      </c>
      <c r="BH29">
        <f>COUNTIFS(DataRegularSeason20242025!$E$3:$E$1315,$A29,DataRegularSeason20242025!$H$3:$H$1315, $A29)</f>
        <v>0</v>
      </c>
      <c r="BI29">
        <f t="shared" si="8"/>
        <v>0</v>
      </c>
      <c r="BJ29">
        <f t="shared" si="9"/>
        <v>9</v>
      </c>
      <c r="BK29">
        <f t="shared" si="10"/>
        <v>8</v>
      </c>
      <c r="BL29">
        <f t="shared" si="11"/>
        <v>17</v>
      </c>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0.5</v>
      </c>
      <c r="F30">
        <f>COUNTIFS(DataRegularSeason20242025!$N$3:$N$1315,1,DataRegularSeason20242025!$D$3:$D$1315,$A30)</f>
        <v>7</v>
      </c>
      <c r="G30">
        <f>41-Table3[[#This Row],[GP_A]]</f>
        <v>34</v>
      </c>
      <c r="H30">
        <f>COUNTIFS(DataRegularSeason20242025!$E$3:$E$1315,$A30,DataRegularSeason20242025!$N$3:$N$1315,1)</f>
        <v>7</v>
      </c>
      <c r="I30">
        <f>41-Table3[[#This Row],[GP_H]]</f>
        <v>34</v>
      </c>
      <c r="J30">
        <f t="shared" si="0"/>
        <v>14</v>
      </c>
      <c r="K30">
        <f>82-Table3[[#This Row],[GP]]</f>
        <v>68</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6</v>
      </c>
      <c r="Q30">
        <f>COUNTIFS(DataRegularSeason20242025!$D$3:$D$1315,$A30, DataRegularSeason20242025!$S$3:$S$1315, $A30,DataRegularSeason20242025!$M$3:$M$1315,"REG")</f>
        <v>4</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9</v>
      </c>
      <c r="AD30">
        <f>Table3[[#This Row],[RW_A]]+Table3[[#This Row],[RW_H]]</f>
        <v>5</v>
      </c>
      <c r="AE30">
        <f>Table3[[#This Row],[RL_A]]+Table3[[#This Row],[RL_H]]</f>
        <v>7</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0.42857142857142855</v>
      </c>
      <c r="AM30" s="15">
        <f>Table3[[#This Row],[PTS2]]/(3*Table3[[#This Row],[GP]])</f>
        <v>0.40476190476190477</v>
      </c>
      <c r="AN30">
        <f>(2*Table3[[#This Row],[GR]])+Table3[[#This Row],[PTS]]</f>
        <v>148</v>
      </c>
      <c r="AO30">
        <f>(3*Table3[[#This Row],[GR]])+Table3[[#This Row],[PTS2]]</f>
        <v>221</v>
      </c>
      <c r="AP30" s="20" t="str">
        <f>_xlfn.CONCAT(TEXT(Table3[[#This Row],[W]], "0"), "-", TEXT(Table3[[#This Row],[RL]],"0"), "-", TEXT(Table3[[#This Row],[OTL]]+Table3[[#This Row],[SOL]], "0"))</f>
        <v>5-7-2</v>
      </c>
      <c r="AQ30">
        <f>COUNTIFS(DataRegularSeason20242025!$D$3:$D$1315,Table3[[#This Row],[Teams]],DataRegularSeason20242025!$K$3:$K$1315,0)</f>
        <v>0</v>
      </c>
      <c r="AR30">
        <f>SUMIF(DataRegularSeason20242025!$D$3:$D$1315,$A30, DataRegularSeason20242025!$J$3:$J$1315)</f>
        <v>18</v>
      </c>
      <c r="AS30">
        <f>SUMIF(DataRegularSeason20242025!$D$3:$D$1315,$A30, DataRegularSeason20242025!$K$3:$K$1315)</f>
        <v>29</v>
      </c>
      <c r="AT30">
        <f t="shared" si="3"/>
        <v>-11</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 t="shared" si="4"/>
        <v>6</v>
      </c>
      <c r="AY30">
        <f t="shared" si="5"/>
        <v>44</v>
      </c>
      <c r="AZ30">
        <f t="shared" si="6"/>
        <v>49</v>
      </c>
      <c r="BA30">
        <f t="shared" si="7"/>
        <v>-5</v>
      </c>
      <c r="BB30" s="17">
        <f>Table3[[#This Row],[GF]]/Table3[[#This Row],[GP]]</f>
        <v>3.1428571428571428</v>
      </c>
      <c r="BC30" s="17">
        <f>Table3[[#This Row],[GA]]/Table3[[#This Row],[GP]]</f>
        <v>3.5</v>
      </c>
      <c r="BD30" s="17">
        <f>(Table3[[#This Row],[GF]]-Table3[[#This Row],[GA]])/Table3[[#This Row],[GP]]</f>
        <v>-0.35714285714285715</v>
      </c>
      <c r="BE30" s="51" t="str">
        <f>_xlfn.CONCAT(TEXT(Table3[[#This Row],[W_H]], "0"), "-", TEXT(Table3[[#This Row],[RL_H]],"0"), "-", TEXT(Table3[[#This Row],[OTL_H]]+Table3[[#This Row],[SOL_H]], "0"))</f>
        <v>4-3-0</v>
      </c>
      <c r="BF30" s="51" t="str">
        <f>_xlfn.CONCAT(TEXT(Table3[[#This Row],[W_A]], "0"), "-", TEXT(Table3[[#This Row],[RL_A]],"0"), "-", TEXT(Table3[[#This Row],[OTL_A]]+Table3[[#This Row],[SOL_A]], "0"))</f>
        <v>1-4-2</v>
      </c>
      <c r="BG30">
        <f>COUNTIFS(DataRegularSeason20242025!$D$3:$D$1315,$A30,DataRegularSeason20242025!$H$3:$H$1315, $A30)</f>
        <v>3</v>
      </c>
      <c r="BH30">
        <f>COUNTIFS(DataRegularSeason20242025!$E$3:$E$1315,$A30,DataRegularSeason20242025!$H$3:$H$1315, $A30)</f>
        <v>2</v>
      </c>
      <c r="BI30">
        <f t="shared" si="8"/>
        <v>5</v>
      </c>
      <c r="BJ30">
        <f t="shared" si="9"/>
        <v>4</v>
      </c>
      <c r="BK30">
        <f t="shared" si="10"/>
        <v>5</v>
      </c>
      <c r="BL30">
        <f t="shared" si="11"/>
        <v>9</v>
      </c>
    </row>
    <row r="31" spans="1:66" x14ac:dyDescent="0.25">
      <c r="A31" t="s">
        <v>47</v>
      </c>
      <c r="B31" t="s">
        <v>97</v>
      </c>
      <c r="C31" t="s">
        <v>100</v>
      </c>
      <c r="D31">
        <f>COUNTIFS(DataRegularSeason20242025!$D$3:$D$1315,$A31,DataRegularSeason20242025!$R$3:$R$1315,1,DataRegularSeason20242025!$N$3:$N$1315,1) + COUNTIFS(DataRegularSeason20242025!$E$3:$E$1315,$A31,DataRegularSeason20242025!$R$3:$R$1315,1,DataRegularSeason20242025!$N$3:$N$1315,1)</f>
        <v>7</v>
      </c>
      <c r="E31" s="15">
        <f>Table3[[#This Row],[Watched]]/Table3[[#This Row],[GP]]</f>
        <v>0.5</v>
      </c>
      <c r="F31">
        <f>COUNTIFS(DataRegularSeason20242025!$N$3:$N$1315,1,DataRegularSeason20242025!$D$3:$D$1315,$A31)</f>
        <v>7</v>
      </c>
      <c r="G31">
        <f>41-Table3[[#This Row],[GP_A]]</f>
        <v>34</v>
      </c>
      <c r="H31">
        <f>COUNTIFS(DataRegularSeason20242025!$E$3:$E$1315,$A31,DataRegularSeason20242025!$N$3:$N$1315,1)</f>
        <v>7</v>
      </c>
      <c r="I31">
        <f>41-Table3[[#This Row],[GP_H]]</f>
        <v>34</v>
      </c>
      <c r="J31">
        <f t="shared" si="0"/>
        <v>14</v>
      </c>
      <c r="K31">
        <f>82-Table3[[#This Row],[GP]]</f>
        <v>68</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5</v>
      </c>
      <c r="Q31">
        <f>COUNTIFS(DataRegularSeason20242025!$D$3:$D$1315,$A31, DataRegularSeason20242025!$S$3:$S$1315, $A31,DataRegularSeason20242025!$M$3:$M$1315,"REG")</f>
        <v>3</v>
      </c>
      <c r="R31">
        <f>COUNTIFS(DataRegularSeason20242025!$D$3:$D$1315,$A31, DataRegularSeason20242025!$S$3:$S$1315, $A31,DataRegularSeason20242025!$M$3:$M$1315,"OT")</f>
        <v>2</v>
      </c>
      <c r="S31">
        <f>COUNTIFS(DataRegularSeason20242025!$D$3:$D$1315,$A31, DataRegularSeason20242025!$S$3:$S$1315, $A31,DataRegularSeason20242025!$M$3:$M$1315,"SO")</f>
        <v>0</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 t="shared" si="2"/>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5</v>
      </c>
      <c r="AC31">
        <f>Table3[[#This Row],[L_A]]+Table3[[#This Row],[L_H]]</f>
        <v>9</v>
      </c>
      <c r="AD31">
        <f>Table3[[#This Row],[RW_A]]+Table3[[#This Row],[RW_H]]</f>
        <v>4</v>
      </c>
      <c r="AE31">
        <f>Table3[[#This Row],[RL_A]]+Table3[[#This Row],[RL_H]]</f>
        <v>7</v>
      </c>
      <c r="AF31">
        <f>Table3[[#This Row],[OTW_A]]+Table3[[#This Row],[OTW_H]]</f>
        <v>1</v>
      </c>
      <c r="AG31">
        <f>Table3[[#This Row],[OTL_A]]+Table3[[#This Row],[OTL_H]]</f>
        <v>2</v>
      </c>
      <c r="AH31">
        <f>Table3[[#This Row],[SOW_A]]+Table3[[#This Row],[SOW_H]]</f>
        <v>0</v>
      </c>
      <c r="AI31">
        <f>Table3[[#This Row],[SOL_A]]+Table3[[#This Row],[SOL_H]]</f>
        <v>0</v>
      </c>
      <c r="AJ31">
        <f>(2*(Table3[[#This Row],[W_A]]+Table3[[#This Row],[W_H]]))+Table3[[#This Row],[OTL_A]]+Table3[[#This Row],[SOL_A]]+Table3[[#This Row],[OTL_H]]+Table3[[#This Row],[SOL_H]]</f>
        <v>12</v>
      </c>
      <c r="AK31">
        <f>(3*(Table3[[#This Row],[RW_A]]+Table3[[#This Row],[RW_H]]))+(2*(Table3[[#This Row],[OTW_A]]+Table3[[#This Row],[SOW_A]]+Table3[[#This Row],[OTW_H]]+Table3[[#This Row],[SOW_H]]))+Table3[[#This Row],[OTL_A]]+Table3[[#This Row],[SOL_A]]+Table3[[#This Row],[OTL_H]]+Table3[[#This Row],[SOL_H]]</f>
        <v>16</v>
      </c>
      <c r="AL31" s="15">
        <f>Table3[[#This Row],[PTS]]/(2*Table3[[#This Row],[GP]])</f>
        <v>0.42857142857142855</v>
      </c>
      <c r="AM31" s="15">
        <f>Table3[[#This Row],[PTS2]]/(3*Table3[[#This Row],[GP]])</f>
        <v>0.38095238095238093</v>
      </c>
      <c r="AN31">
        <f>(2*Table3[[#This Row],[GR]])+Table3[[#This Row],[PTS]]</f>
        <v>148</v>
      </c>
      <c r="AO31">
        <f>(3*Table3[[#This Row],[GR]])+Table3[[#This Row],[PTS2]]</f>
        <v>220</v>
      </c>
      <c r="AP31" s="20" t="str">
        <f>_xlfn.CONCAT(TEXT(Table3[[#This Row],[W]], "0"), "-", TEXT(Table3[[#This Row],[RL]],"0"), "-", TEXT(Table3[[#This Row],[OTL]]+Table3[[#This Row],[SOL]], "0"))</f>
        <v>5-7-2</v>
      </c>
      <c r="AQ31">
        <f>COUNTIFS(DataRegularSeason20242025!$D$3:$D$1315,Table3[[#This Row],[Teams]],DataRegularSeason20242025!$K$3:$K$1315,0)</f>
        <v>1</v>
      </c>
      <c r="AR31">
        <f>SUMIF(DataRegularSeason20242025!$D$3:$D$1315,$A31, DataRegularSeason20242025!$J$3:$J$1315)</f>
        <v>13</v>
      </c>
      <c r="AS31">
        <f>SUMIF(DataRegularSeason20242025!$D$3:$D$1315,$A31, DataRegularSeason20242025!$K$3:$K$1315)</f>
        <v>18</v>
      </c>
      <c r="AT31">
        <f t="shared" si="3"/>
        <v>-5</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25</v>
      </c>
      <c r="AX31">
        <f t="shared" si="4"/>
        <v>-7</v>
      </c>
      <c r="AY31">
        <f t="shared" si="5"/>
        <v>31</v>
      </c>
      <c r="AZ31">
        <f t="shared" si="6"/>
        <v>43</v>
      </c>
      <c r="BA31">
        <f t="shared" si="7"/>
        <v>-12</v>
      </c>
      <c r="BB31" s="17">
        <f>Table3[[#This Row],[GF]]/Table3[[#This Row],[GP]]</f>
        <v>2.2142857142857144</v>
      </c>
      <c r="BC31" s="17">
        <f>Table3[[#This Row],[GA]]/Table3[[#This Row],[GP]]</f>
        <v>3.0714285714285716</v>
      </c>
      <c r="BD31" s="17">
        <f>(Table3[[#This Row],[GF]]-Table3[[#This Row],[GA]])/Table3[[#This Row],[GP]]</f>
        <v>-0.8571428571428571</v>
      </c>
      <c r="BE31" s="51" t="str">
        <f>_xlfn.CONCAT(TEXT(Table3[[#This Row],[W_H]], "0"), "-", TEXT(Table3[[#This Row],[RL_H]],"0"), "-", TEXT(Table3[[#This Row],[OTL_H]]+Table3[[#This Row],[SOL_H]], "0"))</f>
        <v>3-4-0</v>
      </c>
      <c r="BF31" s="51" t="str">
        <f>_xlfn.CONCAT(TEXT(Table3[[#This Row],[W_A]], "0"), "-", TEXT(Table3[[#This Row],[RL_A]],"0"), "-", TEXT(Table3[[#This Row],[OTL_A]]+Table3[[#This Row],[SOL_A]], "0"))</f>
        <v>2-3-2</v>
      </c>
      <c r="BG31">
        <f>COUNTIFS(DataRegularSeason20242025!$D$3:$D$1315,$A31,DataRegularSeason20242025!$H$3:$H$1315, $A31)</f>
        <v>3</v>
      </c>
      <c r="BH31">
        <f>COUNTIFS(DataRegularSeason20242025!$E$3:$E$1315,$A31,DataRegularSeason20242025!$H$3:$H$1315, $A31)</f>
        <v>4</v>
      </c>
      <c r="BI31">
        <f t="shared" si="8"/>
        <v>7</v>
      </c>
      <c r="BJ31">
        <f t="shared" si="9"/>
        <v>4</v>
      </c>
      <c r="BK31">
        <f t="shared" si="10"/>
        <v>3</v>
      </c>
      <c r="BL31">
        <f t="shared" si="11"/>
        <v>7</v>
      </c>
      <c r="BM31" s="6">
        <f>(BJ31+BG31)</f>
        <v>7</v>
      </c>
      <c r="BN31" s="6"/>
    </row>
    <row r="32" spans="1:6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4</v>
      </c>
      <c r="E32" s="15">
        <f>Table3[[#This Row],[Watched]]/Table3[[#This Row],[GP]]</f>
        <v>0.25</v>
      </c>
      <c r="F32">
        <f>COUNTIFS(DataRegularSeason20242025!$N$3:$N$1315,1,DataRegularSeason20242025!$D$3:$D$1315,$A32)</f>
        <v>8</v>
      </c>
      <c r="G32">
        <f>41-Table3[[#This Row],[GP_A]]</f>
        <v>33</v>
      </c>
      <c r="H32">
        <f>COUNTIFS(DataRegularSeason20242025!$E$3:$E$1315,$A32,DataRegularSeason20242025!$N$3:$N$1315,1)</f>
        <v>8</v>
      </c>
      <c r="I32">
        <f>41-Table3[[#This Row],[GP_H]]</f>
        <v>33</v>
      </c>
      <c r="J32">
        <f t="shared" si="0"/>
        <v>16</v>
      </c>
      <c r="K32">
        <f>82-Table3[[#This Row],[GP]]</f>
        <v>66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 t="shared" si="2"/>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11</v>
      </c>
      <c r="AD32">
        <f>Table3[[#This Row],[RW_A]]+Table3[[#This Row],[RW_H]]</f>
        <v>5</v>
      </c>
      <c r="AE32">
        <f>Table3[[#This Row],[RL_A]]+Table3[[#This Row],[RL_H]]</f>
        <v>9</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15">
        <f>Table3[[#This Row],[PTS]]/(2*Table3[[#This Row],[GP]])</f>
        <v>0.375</v>
      </c>
      <c r="AM32" s="15">
        <f>Table3[[#This Row],[PTS2]]/(3*Table3[[#This Row],[GP]])</f>
        <v>0.35416666666666669</v>
      </c>
      <c r="AN32">
        <f>(2*Table3[[#This Row],[GR]])+Table3[[#This Row],[PTS]]</f>
        <v>144</v>
      </c>
      <c r="AO32">
        <f>(3*Table3[[#This Row],[GR]])+Table3[[#This Row],[PTS2]]</f>
        <v>215</v>
      </c>
      <c r="AP32" s="20" t="str">
        <f>_xlfn.CONCAT(TEXT(Table3[[#This Row],[W]], "0"), "-", TEXT(Table3[[#This Row],[RL]],"0"), "-", TEXT(Table3[[#This Row],[OTL]]+Table3[[#This Row],[SOL]], "0"))</f>
        <v>5-9-2</v>
      </c>
      <c r="AQ32">
        <f>COUNTIFS(DataRegularSeason20242025!$D$3:$D$1315,Table3[[#This Row],[Teams]],DataRegularSeason20242025!$K$3:$K$1315,0)</f>
        <v>0</v>
      </c>
      <c r="AR32">
        <f>SUMIF(DataRegularSeason20242025!$D$3:$D$1315,$A32, DataRegularSeason20242025!$J$3:$J$1315)</f>
        <v>26</v>
      </c>
      <c r="AS32">
        <f>SUMIF(DataRegularSeason20242025!$D$3:$D$1315,$A32, DataRegularSeason20242025!$K$3:$K$1315)</f>
        <v>36</v>
      </c>
      <c r="AT32">
        <f t="shared" si="3"/>
        <v>-10</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 t="shared" si="4"/>
        <v>-11</v>
      </c>
      <c r="AY32">
        <f t="shared" si="5"/>
        <v>46</v>
      </c>
      <c r="AZ32">
        <f t="shared" si="6"/>
        <v>67</v>
      </c>
      <c r="BA32">
        <f t="shared" si="7"/>
        <v>-21</v>
      </c>
      <c r="BB32" s="17">
        <f>Table3[[#This Row],[GF]]/Table3[[#This Row],[GP]]</f>
        <v>2.875</v>
      </c>
      <c r="BC32" s="17">
        <f>Table3[[#This Row],[GA]]/Table3[[#This Row],[GP]]</f>
        <v>4.1875</v>
      </c>
      <c r="BD32" s="17">
        <f>(Table3[[#This Row],[GF]]-Table3[[#This Row],[GA]])/Table3[[#This Row],[GP]]</f>
        <v>-1.3125</v>
      </c>
      <c r="BE32" s="51" t="str">
        <f>_xlfn.CONCAT(TEXT(Table3[[#This Row],[W_H]], "0"), "-", TEXT(Table3[[#This Row],[RL_H]],"0"), "-", TEXT(Table3[[#This Row],[OTL_H]]+Table3[[#This Row],[SOL_H]], "0"))</f>
        <v>3-4-1</v>
      </c>
      <c r="BF32" s="51" t="str">
        <f>_xlfn.CONCAT(TEXT(Table3[[#This Row],[W_A]], "0"), "-", TEXT(Table3[[#This Row],[RL_A]],"0"), "-", TEXT(Table3[[#This Row],[OTL_A]]+Table3[[#This Row],[SOL_A]], "0"))</f>
        <v>2-5-1</v>
      </c>
      <c r="BG32">
        <f>COUNTIFS(DataRegularSeason20242025!$D$3:$D$1315,$A32,DataRegularSeason20242025!$H$3:$H$1315, $A32)</f>
        <v>1</v>
      </c>
      <c r="BH32">
        <f>COUNTIFS(DataRegularSeason20242025!$E$3:$E$1315,$A32,DataRegularSeason20242025!$H$3:$H$1315, $A32)</f>
        <v>1</v>
      </c>
      <c r="BI32">
        <f t="shared" si="8"/>
        <v>2</v>
      </c>
      <c r="BJ32">
        <f t="shared" si="9"/>
        <v>7</v>
      </c>
      <c r="BK32">
        <f t="shared" si="10"/>
        <v>7</v>
      </c>
      <c r="BL32">
        <f t="shared" si="11"/>
        <v>14</v>
      </c>
    </row>
    <row r="33" spans="1:69"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0.75</v>
      </c>
      <c r="F33">
        <f>COUNTIFS(DataRegularSeason20242025!$N$3:$N$1315,1,DataRegularSeason20242025!$D$3:$D$1315,$A33)</f>
        <v>6</v>
      </c>
      <c r="G33">
        <f>41-Table3[[#This Row],[GP_A]]</f>
        <v>35</v>
      </c>
      <c r="H33">
        <f>COUNTIFS(DataRegularSeason20242025!$E$3:$E$1315,$A33,DataRegularSeason20242025!$N$3:$N$1315,1)</f>
        <v>10</v>
      </c>
      <c r="I33">
        <f>41-Table3[[#This Row],[GP_H]]</f>
        <v>31</v>
      </c>
      <c r="J33">
        <f t="shared" si="0"/>
        <v>16</v>
      </c>
      <c r="K33">
        <f>82-Table3[[#This Row],[GP]]</f>
        <v>66</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11</v>
      </c>
      <c r="AD33">
        <f>Table3[[#This Row],[RW_A]]+Table3[[#This Row],[RW_H]]</f>
        <v>4</v>
      </c>
      <c r="AE33">
        <f>Table3[[#This Row],[RL_A]]+Table3[[#This Row],[RL_H]]</f>
        <v>9</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16</v>
      </c>
      <c r="AL33" s="15">
        <f>Table3[[#This Row],[PTS]]/(2*Table3[[#This Row],[GP]])</f>
        <v>0.375</v>
      </c>
      <c r="AM33" s="15">
        <f>Table3[[#This Row],[PTS2]]/(3*Table3[[#This Row],[GP]])</f>
        <v>0.33333333333333331</v>
      </c>
      <c r="AN33">
        <f>(2*Table3[[#This Row],[GR]])+Table3[[#This Row],[PTS]]</f>
        <v>144</v>
      </c>
      <c r="AO33">
        <f>(3*Table3[[#This Row],[GR]])+Table3[[#This Row],[PTS2]]</f>
        <v>214</v>
      </c>
      <c r="AP33" s="20" t="str">
        <f>_xlfn.CONCAT(TEXT(Table3[[#This Row],[W]], "0"), "-", TEXT(Table3[[#This Row],[RL]],"0"), "-", TEXT(Table3[[#This Row],[OTL]]+Table3[[#This Row],[SOL]], "0"))</f>
        <v>5-9-2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20</v>
      </c>
      <c r="AT33">
        <f t="shared" si="3"/>
        <v>-9</v>
      </c>
      <c r="AU33">
        <f>COUNTIFS(DataRegularSeason20242025!$E$3:$E$1315,Table3[[#This Row],[Teams]],DataRegularSeason20242025!$J$3:$J$1315,0)</f>
        <v>2</v>
      </c>
      <c r="AV33">
        <f>SUMIF(DataRegularSeason20242025!$E$3:$E$1315,$A33,DataRegularSeason20242025!$K$3:$K$1315)</f>
        <v>28</v>
      </c>
      <c r="AW33">
        <f>SUMIF(DataRegularSeason20242025!$E$3:$E$1315,$A33,DataRegularSeason20242025!$J$3:$J$1315)</f>
        <v>33</v>
      </c>
      <c r="AX33">
        <f t="shared" si="4"/>
        <v>-5</v>
      </c>
      <c r="AY33">
        <f t="shared" si="5"/>
        <v>39</v>
      </c>
      <c r="AZ33">
        <f t="shared" si="6"/>
        <v>53</v>
      </c>
      <c r="BA33">
        <f t="shared" si="7"/>
        <v>-14</v>
      </c>
      <c r="BB33" s="17">
        <f>Table3[[#This Row],[GF]]/Table3[[#This Row],[GP]]</f>
        <v>2.4375</v>
      </c>
      <c r="BC33" s="17">
        <f>Table3[[#This Row],[GA]]/Table3[[#This Row],[GP]]</f>
        <v>3.3125</v>
      </c>
      <c r="BD33" s="17">
        <f>(Table3[[#This Row],[GF]]-Table3[[#This Row],[GA]])/Table3[[#This Row],[GP]]</f>
        <v>-0.875</v>
      </c>
      <c r="BE33" s="51" t="str">
        <f>_xlfn.CONCAT(TEXT(Table3[[#This Row],[W_H]], "0"), "-", TEXT(Table3[[#This Row],[RL_H]],"0"), "-", TEXT(Table3[[#This Row],[OTL_H]]+Table3[[#This Row],[SOL_H]], "0"))</f>
        <v>4-6-0</v>
      </c>
      <c r="BF33" s="51" t="str">
        <f>_xlfn.CONCAT(TEXT(Table3[[#This Row],[W_A]], "0"), "-", TEXT(Table3[[#This Row],[RL_A]],"0"), "-", TEXT(Table3[[#This Row],[OTL_A]]+Table3[[#This Row],[SOL_A]], "0"))</f>
        <v>1-3-2</v>
      </c>
      <c r="BG33">
        <f>COUNTIFS(DataRegularSeason20242025!$D$3:$D$1315,$A33,DataRegularSeason20242025!$H$3:$H$1315, $A33)</f>
        <v>3</v>
      </c>
      <c r="BH33">
        <f>COUNTIFS(DataRegularSeason20242025!$E$3:$E$1315,$A33,DataRegularSeason20242025!$H$3:$H$1315, $A33)</f>
        <v>7</v>
      </c>
      <c r="BI33">
        <f t="shared" si="8"/>
        <v>10</v>
      </c>
      <c r="BJ33">
        <f t="shared" si="9"/>
        <v>3</v>
      </c>
      <c r="BK33">
        <f t="shared" si="10"/>
        <v>3</v>
      </c>
      <c r="BL33">
        <f t="shared" si="11"/>
        <v>6</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2024-11-12T23:30:25Z</dcterms:modified>
</cp:coreProperties>
</file>