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gs\Documents\Coding_Practice\Python\Jerseys\"/>
    </mc:Choice>
  </mc:AlternateContent>
  <xr:revisionPtr revIDLastSave="0" documentId="13_ncr:1_{512265CB-1CA9-4742-B572-2C6107AF7358}" xr6:coauthVersionLast="47" xr6:coauthVersionMax="47" xr10:uidLastSave="{00000000-0000-0000-0000-000000000000}"/>
  <bookViews>
    <workbookView xWindow="-120" yWindow="-120" windowWidth="29040" windowHeight="15840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6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M33" i="2"/>
  <c r="M12" i="2"/>
  <c r="U14" i="2"/>
  <c r="U8" i="2"/>
  <c r="U22" i="2"/>
  <c r="S14" i="2"/>
  <c r="S8" i="2"/>
  <c r="S22" i="2"/>
  <c r="R14" i="2"/>
  <c r="R8" i="2"/>
  <c r="R22" i="2"/>
  <c r="Q14" i="2"/>
  <c r="Q8" i="2"/>
  <c r="Q2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K33" i="2"/>
  <c r="K12" i="2"/>
  <c r="J33" i="2"/>
  <c r="J12" i="2"/>
  <c r="I33" i="2"/>
  <c r="I12" i="2"/>
  <c r="W14" i="2"/>
  <c r="W22" i="2"/>
  <c r="W8" i="2"/>
  <c r="V14" i="2"/>
  <c r="V22" i="2"/>
  <c r="V8" i="2"/>
  <c r="D3" i="2"/>
  <c r="Z3" i="2"/>
  <c r="AA3" i="2"/>
  <c r="AC3" i="2"/>
  <c r="AD3" i="2"/>
  <c r="D4" i="2"/>
  <c r="Z4" i="2"/>
  <c r="AA4" i="2"/>
  <c r="AC4" i="2"/>
  <c r="AD4" i="2"/>
  <c r="D5" i="2"/>
  <c r="Z5" i="2"/>
  <c r="AA5" i="2"/>
  <c r="AC5" i="2"/>
  <c r="AD5" i="2"/>
  <c r="D6" i="2"/>
  <c r="N6" i="2"/>
  <c r="Z6" i="2"/>
  <c r="AA6" i="2"/>
  <c r="AC6" i="2"/>
  <c r="AD6" i="2"/>
  <c r="D7" i="2"/>
  <c r="Z7" i="2"/>
  <c r="AA7" i="2"/>
  <c r="AC7" i="2"/>
  <c r="AD7" i="2"/>
  <c r="D8" i="2"/>
  <c r="Z8" i="2"/>
  <c r="AA8" i="2"/>
  <c r="AC8" i="2"/>
  <c r="AD8" i="2"/>
  <c r="D9" i="2"/>
  <c r="N9" i="2"/>
  <c r="Z9" i="2"/>
  <c r="AA9" i="2"/>
  <c r="AC9" i="2"/>
  <c r="AD9" i="2"/>
  <c r="D10" i="2"/>
  <c r="Z10" i="2"/>
  <c r="AA10" i="2"/>
  <c r="AC10" i="2"/>
  <c r="AD10" i="2"/>
  <c r="D11" i="2"/>
  <c r="N11" i="2"/>
  <c r="O11" i="2"/>
  <c r="Z11" i="2"/>
  <c r="AA11" i="2"/>
  <c r="AC11" i="2"/>
  <c r="AD11" i="2"/>
  <c r="D12" i="2"/>
  <c r="N12" i="2"/>
  <c r="O12" i="2"/>
  <c r="Z12" i="2"/>
  <c r="AA12" i="2"/>
  <c r="AC12" i="2"/>
  <c r="AD12" i="2"/>
  <c r="D13" i="2"/>
  <c r="Z13" i="2"/>
  <c r="AA13" i="2"/>
  <c r="AC13" i="2"/>
  <c r="AD13" i="2"/>
  <c r="D14" i="2"/>
  <c r="Z14" i="2"/>
  <c r="AA14" i="2"/>
  <c r="AC14" i="2"/>
  <c r="AD14" i="2"/>
  <c r="D15" i="2"/>
  <c r="O15" i="2"/>
  <c r="Z15" i="2"/>
  <c r="AA15" i="2"/>
  <c r="AC15" i="2"/>
  <c r="AD15" i="2"/>
  <c r="D16" i="2"/>
  <c r="Z16" i="2"/>
  <c r="AA16" i="2"/>
  <c r="AC16" i="2"/>
  <c r="AD16" i="2"/>
  <c r="D17" i="2"/>
  <c r="Z17" i="2"/>
  <c r="AA17" i="2"/>
  <c r="AC17" i="2"/>
  <c r="AD17" i="2"/>
  <c r="D18" i="2"/>
  <c r="N18" i="2"/>
  <c r="Z18" i="2"/>
  <c r="AA18" i="2"/>
  <c r="AC18" i="2"/>
  <c r="AD18" i="2"/>
  <c r="D19" i="2"/>
  <c r="N19" i="2"/>
  <c r="Z19" i="2"/>
  <c r="AA19" i="2"/>
  <c r="AC19" i="2"/>
  <c r="AD19" i="2"/>
  <c r="D20" i="2"/>
  <c r="O20" i="2"/>
  <c r="Z20" i="2"/>
  <c r="AA20" i="2"/>
  <c r="AC20" i="2"/>
  <c r="AD20" i="2"/>
  <c r="D21" i="2"/>
  <c r="Z21" i="2"/>
  <c r="AA21" i="2"/>
  <c r="AC21" i="2"/>
  <c r="AD21" i="2"/>
  <c r="D22" i="2"/>
  <c r="Z22" i="2"/>
  <c r="AA22" i="2"/>
  <c r="AC22" i="2"/>
  <c r="AD22" i="2"/>
  <c r="D23" i="2"/>
  <c r="N23" i="2"/>
  <c r="Z23" i="2"/>
  <c r="AA23" i="2"/>
  <c r="AC23" i="2"/>
  <c r="AD23" i="2"/>
  <c r="D24" i="2"/>
  <c r="Z24" i="2"/>
  <c r="AA24" i="2"/>
  <c r="AC24" i="2"/>
  <c r="AD24" i="2"/>
  <c r="D25" i="2"/>
  <c r="N25" i="2"/>
  <c r="Z25" i="2"/>
  <c r="AA25" i="2"/>
  <c r="AC25" i="2"/>
  <c r="AD25" i="2"/>
  <c r="D26" i="2"/>
  <c r="O26" i="2"/>
  <c r="Z26" i="2"/>
  <c r="AA26" i="2"/>
  <c r="AC26" i="2"/>
  <c r="AD26" i="2"/>
  <c r="D27" i="2"/>
  <c r="Z27" i="2"/>
  <c r="AA27" i="2"/>
  <c r="AC27" i="2"/>
  <c r="AD27" i="2"/>
  <c r="D28" i="2"/>
  <c r="Z28" i="2"/>
  <c r="AA28" i="2"/>
  <c r="AC28" i="2"/>
  <c r="AD28" i="2"/>
  <c r="D29" i="2"/>
  <c r="Z29" i="2"/>
  <c r="AA29" i="2"/>
  <c r="AC29" i="2"/>
  <c r="AD29" i="2"/>
  <c r="D30" i="2"/>
  <c r="Z30" i="2"/>
  <c r="AA30" i="2"/>
  <c r="AC30" i="2"/>
  <c r="AD30" i="2"/>
  <c r="D31" i="2"/>
  <c r="O31" i="2"/>
  <c r="Z31" i="2"/>
  <c r="AA31" i="2"/>
  <c r="AC31" i="2"/>
  <c r="AD31" i="2"/>
  <c r="D32" i="2"/>
  <c r="N32" i="2"/>
  <c r="Z32" i="2"/>
  <c r="AA32" i="2"/>
  <c r="AC32" i="2"/>
  <c r="AD32" i="2"/>
  <c r="D33" i="2"/>
  <c r="N33" i="2"/>
  <c r="O33" i="2"/>
  <c r="Z33" i="2"/>
  <c r="AA33" i="2"/>
  <c r="AC33" i="2"/>
  <c r="AD33" i="2"/>
  <c r="AD2" i="2"/>
  <c r="AC2" i="2"/>
  <c r="AA2" i="2"/>
  <c r="Z2" i="2"/>
  <c r="D2" i="2"/>
  <c r="H61" i="1"/>
  <c r="Z4" i="1"/>
  <c r="L26" i="1"/>
  <c r="S26" i="1" s="1"/>
  <c r="L27" i="1"/>
  <c r="S27" i="1" s="1"/>
  <c r="L28" i="1"/>
  <c r="S28" i="1" s="1"/>
  <c r="L29" i="1"/>
  <c r="S29" i="1" s="1"/>
  <c r="O21" i="2" s="1"/>
  <c r="L30" i="1"/>
  <c r="S30" i="1" s="1"/>
  <c r="M18" i="2" s="1"/>
  <c r="L31" i="1"/>
  <c r="S31" i="1" s="1"/>
  <c r="M5" i="2" s="1"/>
  <c r="L32" i="1"/>
  <c r="S32" i="1" s="1"/>
  <c r="L33" i="1"/>
  <c r="S33" i="1" s="1"/>
  <c r="W33" i="2" s="1"/>
  <c r="L34" i="1"/>
  <c r="S34" i="1" s="1"/>
  <c r="L35" i="1"/>
  <c r="S35" i="1" s="1"/>
  <c r="L36" i="1"/>
  <c r="S36" i="1" s="1"/>
  <c r="L37" i="1"/>
  <c r="L38" i="1"/>
  <c r="S38" i="1" s="1"/>
  <c r="L39" i="1"/>
  <c r="L40" i="1"/>
  <c r="S40" i="1" s="1"/>
  <c r="L41" i="1"/>
  <c r="S41" i="1" s="1"/>
  <c r="L42" i="1"/>
  <c r="L43" i="1"/>
  <c r="S43" i="1" s="1"/>
  <c r="L44" i="1"/>
  <c r="S44" i="1" s="1"/>
  <c r="L45" i="1"/>
  <c r="S45" i="1" s="1"/>
  <c r="L46" i="1"/>
  <c r="S46" i="1" s="1"/>
  <c r="L47" i="1"/>
  <c r="S47" i="1" s="1"/>
  <c r="U20" i="2" s="1"/>
  <c r="L48" i="1"/>
  <c r="S48" i="1" s="1"/>
  <c r="L49" i="1"/>
  <c r="S49" i="1" s="1"/>
  <c r="L50" i="1"/>
  <c r="S50" i="1" s="1"/>
  <c r="M30" i="2" s="1"/>
  <c r="L51" i="1"/>
  <c r="S51" i="1" s="1"/>
  <c r="N31" i="2" s="1"/>
  <c r="L52" i="1"/>
  <c r="S52" i="1" s="1"/>
  <c r="O17" i="2" s="1"/>
  <c r="L53" i="1"/>
  <c r="S53" i="1" s="1"/>
  <c r="W6" i="2" s="1"/>
  <c r="L54" i="1"/>
  <c r="S54" i="1" s="1"/>
  <c r="M15" i="2" s="1"/>
  <c r="L55" i="1"/>
  <c r="S55" i="1" s="1"/>
  <c r="L56" i="1"/>
  <c r="S56" i="1" s="1"/>
  <c r="O25" i="2" s="1"/>
  <c r="L57" i="1"/>
  <c r="S57" i="1" s="1"/>
  <c r="L58" i="1"/>
  <c r="S58" i="1" s="1"/>
  <c r="L59" i="1"/>
  <c r="S59" i="1" s="1"/>
  <c r="W23" i="2" s="1"/>
  <c r="L60" i="1"/>
  <c r="S60" i="1" s="1"/>
  <c r="W28" i="2" s="1"/>
  <c r="L61" i="1"/>
  <c r="S61" i="1" s="1"/>
  <c r="L62" i="1"/>
  <c r="S62" i="1" s="1"/>
  <c r="W2" i="2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L5" i="1"/>
  <c r="S24" i="2" s="1"/>
  <c r="L6" i="1"/>
  <c r="L7" i="1"/>
  <c r="S7" i="1" s="1"/>
  <c r="W29" i="2" s="1"/>
  <c r="L8" i="1"/>
  <c r="S8" i="1" s="1"/>
  <c r="N28" i="2" s="1"/>
  <c r="L9" i="1"/>
  <c r="S9" i="1" s="1"/>
  <c r="M20" i="2" s="1"/>
  <c r="L10" i="1"/>
  <c r="S10" i="1" s="1"/>
  <c r="M32" i="2" s="1"/>
  <c r="L11" i="1"/>
  <c r="Q30" i="2" s="1"/>
  <c r="L12" i="1"/>
  <c r="S12" i="1" s="1"/>
  <c r="L13" i="1"/>
  <c r="S13" i="1" s="1"/>
  <c r="O16" i="2" s="1"/>
  <c r="L14" i="1"/>
  <c r="S14" i="1" s="1"/>
  <c r="L15" i="1"/>
  <c r="S15" i="1" s="1"/>
  <c r="O13" i="2" s="1"/>
  <c r="L16" i="1"/>
  <c r="S16" i="1" s="1"/>
  <c r="O23" i="2" s="1"/>
  <c r="L17" i="1"/>
  <c r="S17" i="1" s="1"/>
  <c r="L18" i="1"/>
  <c r="S18" i="1" s="1"/>
  <c r="W19" i="2" s="1"/>
  <c r="L19" i="1"/>
  <c r="S18" i="2" s="1"/>
  <c r="L20" i="1"/>
  <c r="L21" i="1"/>
  <c r="S21" i="1" s="1"/>
  <c r="L22" i="1"/>
  <c r="S22" i="1" s="1"/>
  <c r="L23" i="1"/>
  <c r="S23" i="1" s="1"/>
  <c r="U32" i="2" s="1"/>
  <c r="L24" i="1"/>
  <c r="S24" i="1" s="1"/>
  <c r="L25" i="1"/>
  <c r="L3" i="1"/>
  <c r="S3" i="1" s="1"/>
  <c r="N3" i="1"/>
  <c r="N4" i="1"/>
  <c r="N5" i="1"/>
  <c r="N6" i="1"/>
  <c r="N7" i="1"/>
  <c r="S29" i="2" s="1"/>
  <c r="N8" i="1"/>
  <c r="N9" i="1"/>
  <c r="N10" i="1"/>
  <c r="N11" i="1"/>
  <c r="N12" i="1"/>
  <c r="BJ17" i="4" s="1"/>
  <c r="N13" i="1"/>
  <c r="N14" i="1"/>
  <c r="N15" i="1"/>
  <c r="N16" i="1"/>
  <c r="N17" i="1"/>
  <c r="K28" i="2" s="1"/>
  <c r="N18" i="1"/>
  <c r="N19" i="1"/>
  <c r="N20" i="1"/>
  <c r="N21" i="1"/>
  <c r="N22" i="1"/>
  <c r="N23" i="1"/>
  <c r="BL15" i="4" s="1"/>
  <c r="N24" i="1"/>
  <c r="N25" i="1"/>
  <c r="N26" i="1"/>
  <c r="F27" i="4" s="1"/>
  <c r="N27" i="1"/>
  <c r="N28" i="1"/>
  <c r="N29" i="1"/>
  <c r="N30" i="1"/>
  <c r="S11" i="2" s="1"/>
  <c r="N31" i="1"/>
  <c r="N32" i="1"/>
  <c r="N33" i="1"/>
  <c r="N34" i="1"/>
  <c r="N35" i="1"/>
  <c r="N36" i="1"/>
  <c r="J6" i="2" s="1"/>
  <c r="N37" i="1"/>
  <c r="N38" i="1"/>
  <c r="K8" i="2" s="1"/>
  <c r="N39" i="1"/>
  <c r="C50" i="4" s="1"/>
  <c r="N40" i="1"/>
  <c r="N41" i="1"/>
  <c r="N42" i="1"/>
  <c r="N43" i="1"/>
  <c r="N44" i="1"/>
  <c r="N45" i="1"/>
  <c r="N46" i="1"/>
  <c r="BE34" i="4" s="1"/>
  <c r="N47" i="1"/>
  <c r="S20" i="2" s="1"/>
  <c r="N48" i="1"/>
  <c r="N49" i="1"/>
  <c r="J19" i="2" s="1"/>
  <c r="N50" i="1"/>
  <c r="BG54" i="4" s="1"/>
  <c r="N51" i="1"/>
  <c r="BN61" i="4" s="1"/>
  <c r="N52" i="1"/>
  <c r="S5" i="2" s="1"/>
  <c r="N53" i="1"/>
  <c r="N54" i="1"/>
  <c r="N55" i="1"/>
  <c r="N56" i="1"/>
  <c r="N57" i="1"/>
  <c r="N58" i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N70" i="1"/>
  <c r="N71" i="1"/>
  <c r="N72" i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N376" i="1"/>
  <c r="N377" i="1"/>
  <c r="N378" i="1"/>
  <c r="N379" i="1"/>
  <c r="N380" i="1"/>
  <c r="N381" i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P7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3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H48" i="1"/>
  <c r="O48" i="1" s="1"/>
  <c r="H49" i="1"/>
  <c r="O49" i="1" s="1"/>
  <c r="H50" i="1"/>
  <c r="H51" i="1"/>
  <c r="H52" i="1"/>
  <c r="H53" i="1"/>
  <c r="O53" i="1" s="1"/>
  <c r="H54" i="1"/>
  <c r="O54" i="1" s="1"/>
  <c r="H55" i="1"/>
  <c r="O55" i="1" s="1"/>
  <c r="H56" i="1"/>
  <c r="H57" i="1"/>
  <c r="O57" i="1" s="1"/>
  <c r="H58" i="1"/>
  <c r="H59" i="1"/>
  <c r="H60" i="1"/>
  <c r="O60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H41" i="1"/>
  <c r="O41" i="1" s="1"/>
  <c r="H42" i="1"/>
  <c r="H43" i="1"/>
  <c r="H44" i="1"/>
  <c r="O44" i="1" s="1"/>
  <c r="H45" i="1"/>
  <c r="H46" i="1"/>
  <c r="H47" i="1"/>
  <c r="O47" i="1" s="1"/>
  <c r="H39" i="1"/>
  <c r="H38" i="1"/>
  <c r="O38" i="1" s="1"/>
  <c r="H37" i="1"/>
  <c r="O37" i="1" s="1"/>
  <c r="H36" i="1"/>
  <c r="H35" i="1"/>
  <c r="O35" i="1" s="1"/>
  <c r="H34" i="1"/>
  <c r="H33" i="1"/>
  <c r="H32" i="1"/>
  <c r="H31" i="1"/>
  <c r="H30" i="1"/>
  <c r="H29" i="1"/>
  <c r="H28" i="1"/>
  <c r="H27" i="1"/>
  <c r="H26" i="1"/>
  <c r="H25" i="1"/>
  <c r="H24" i="1"/>
  <c r="H23" i="1"/>
  <c r="O23" i="1" s="1"/>
  <c r="H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S4" i="2" l="1"/>
  <c r="O58" i="1"/>
  <c r="O26" i="1"/>
  <c r="O42" i="1"/>
  <c r="O45" i="1"/>
  <c r="O61" i="1"/>
  <c r="V5" i="2"/>
  <c r="O29" i="1"/>
  <c r="M19" i="2"/>
  <c r="N21" i="2"/>
  <c r="O56" i="1"/>
  <c r="J20" i="2"/>
  <c r="S7" i="2"/>
  <c r="V4" i="2"/>
  <c r="O27" i="1"/>
  <c r="N24" i="2"/>
  <c r="O43" i="1"/>
  <c r="O59" i="1"/>
  <c r="M24" i="2"/>
  <c r="M14" i="2"/>
  <c r="Q15" i="2"/>
  <c r="O52" i="1"/>
  <c r="N17" i="2"/>
  <c r="V33" i="2"/>
  <c r="N5" i="2"/>
  <c r="V6" i="2"/>
  <c r="V29" i="2"/>
  <c r="O36" i="1"/>
  <c r="V10" i="2"/>
  <c r="W11" i="2"/>
  <c r="W4" i="2"/>
  <c r="V26" i="2"/>
  <c r="R16" i="2"/>
  <c r="O5" i="2"/>
  <c r="AE66" i="4"/>
  <c r="O34" i="1"/>
  <c r="W26" i="2"/>
  <c r="W16" i="2"/>
  <c r="W21" i="2"/>
  <c r="J10" i="2"/>
  <c r="W27" i="2"/>
  <c r="I25" i="2"/>
  <c r="O50" i="1"/>
  <c r="J11" i="2"/>
  <c r="J65" i="4"/>
  <c r="S3" i="2"/>
  <c r="J30" i="2"/>
  <c r="R18" i="2"/>
  <c r="O46" i="1"/>
  <c r="J25" i="2"/>
  <c r="R6" i="2"/>
  <c r="O18" i="2"/>
  <c r="J28" i="2"/>
  <c r="J24" i="2"/>
  <c r="J21" i="2"/>
  <c r="S25" i="2"/>
  <c r="O30" i="1"/>
  <c r="J31" i="2"/>
  <c r="J13" i="2"/>
  <c r="V27" i="2"/>
  <c r="J17" i="2"/>
  <c r="Q17" i="2"/>
  <c r="K5" i="2"/>
  <c r="O62" i="1"/>
  <c r="I5" i="2"/>
  <c r="Q19" i="2"/>
  <c r="J23" i="2"/>
  <c r="R13" i="2"/>
  <c r="AH65" i="4"/>
  <c r="R27" i="2"/>
  <c r="R7" i="2"/>
  <c r="R17" i="2"/>
  <c r="R28" i="2"/>
  <c r="S6" i="2"/>
  <c r="N29" i="2"/>
  <c r="U33" i="2"/>
  <c r="R33" i="2"/>
  <c r="R11" i="2"/>
  <c r="S28" i="2"/>
  <c r="AM15" i="2"/>
  <c r="R5" i="2"/>
  <c r="S26" i="2"/>
  <c r="AL27" i="2"/>
  <c r="U28" i="2"/>
  <c r="U19" i="2"/>
  <c r="AL12" i="2"/>
  <c r="M17" i="2"/>
  <c r="R31" i="2"/>
  <c r="AM14" i="2"/>
  <c r="R15" i="2"/>
  <c r="V32" i="2"/>
  <c r="M8" i="2"/>
  <c r="R10" i="2"/>
  <c r="U5" i="2"/>
  <c r="AM21" i="2"/>
  <c r="N20" i="2"/>
  <c r="J27" i="2"/>
  <c r="M25" i="2"/>
  <c r="S16" i="2"/>
  <c r="BK62" i="4"/>
  <c r="S33" i="2"/>
  <c r="S32" i="2"/>
  <c r="S31" i="2"/>
  <c r="Q13" i="2"/>
  <c r="S27" i="2"/>
  <c r="Q27" i="2"/>
  <c r="S23" i="2"/>
  <c r="AM20" i="2"/>
  <c r="AL33" i="2"/>
  <c r="F13" i="2"/>
  <c r="F22" i="2"/>
  <c r="F9" i="2"/>
  <c r="F15" i="2"/>
  <c r="N13" i="2"/>
  <c r="V11" i="2"/>
  <c r="W3" i="2"/>
  <c r="J9" i="2"/>
  <c r="J32" i="2"/>
  <c r="Q6" i="2"/>
  <c r="Q32" i="2"/>
  <c r="R4" i="2"/>
  <c r="R29" i="2"/>
  <c r="S19" i="2"/>
  <c r="S13" i="2"/>
  <c r="U10" i="2"/>
  <c r="M28" i="2"/>
  <c r="AL9" i="2"/>
  <c r="AM33" i="2"/>
  <c r="F18" i="2"/>
  <c r="F4" i="2"/>
  <c r="K7" i="2"/>
  <c r="I7" i="2"/>
  <c r="Q5" i="2"/>
  <c r="Q31" i="2"/>
  <c r="S17" i="2"/>
  <c r="U27" i="2"/>
  <c r="M27" i="2"/>
  <c r="AM23" i="2"/>
  <c r="AM17" i="2"/>
  <c r="F19" i="2"/>
  <c r="O30" i="2"/>
  <c r="Q4" i="2"/>
  <c r="Q29" i="2"/>
  <c r="R19" i="2"/>
  <c r="S10" i="2"/>
  <c r="U26" i="2"/>
  <c r="AM12" i="2"/>
  <c r="AM16" i="2"/>
  <c r="AL8" i="2"/>
  <c r="F33" i="2"/>
  <c r="W10" i="2"/>
  <c r="N15" i="2"/>
  <c r="N30" i="2"/>
  <c r="M9" i="2"/>
  <c r="AL3" i="2"/>
  <c r="F20" i="2"/>
  <c r="I2" i="2"/>
  <c r="O32" i="2"/>
  <c r="U23" i="2"/>
  <c r="M23" i="2"/>
  <c r="AM25" i="2"/>
  <c r="F27" i="2"/>
  <c r="F21" i="2"/>
  <c r="O27" i="2"/>
  <c r="W32" i="2"/>
  <c r="U21" i="2"/>
  <c r="M21" i="2"/>
  <c r="P7" i="2"/>
  <c r="N27" i="2"/>
  <c r="W5" i="2"/>
  <c r="J5" i="2"/>
  <c r="Q28" i="2"/>
  <c r="Q10" i="2"/>
  <c r="R26" i="2"/>
  <c r="U16" i="2"/>
  <c r="M16" i="2"/>
  <c r="P21" i="2"/>
  <c r="F3" i="2"/>
  <c r="H26" i="2"/>
  <c r="J2" i="2"/>
  <c r="Q7" i="2"/>
  <c r="R24" i="2"/>
  <c r="S12" i="2"/>
  <c r="S21" i="2"/>
  <c r="AL29" i="2"/>
  <c r="F28" i="2"/>
  <c r="I6" i="2"/>
  <c r="Q26" i="2"/>
  <c r="R23" i="2"/>
  <c r="U3" i="2"/>
  <c r="M11" i="2"/>
  <c r="F30" i="2"/>
  <c r="K10" i="2"/>
  <c r="O19" i="2"/>
  <c r="Q24" i="2"/>
  <c r="R12" i="2"/>
  <c r="R21" i="2"/>
  <c r="S30" i="2"/>
  <c r="U11" i="2"/>
  <c r="AL23" i="2"/>
  <c r="AM8" i="2"/>
  <c r="I30" i="2"/>
  <c r="Q18" i="2"/>
  <c r="Q23" i="2"/>
  <c r="U6" i="2"/>
  <c r="M31" i="2"/>
  <c r="V16" i="2"/>
  <c r="O9" i="2"/>
  <c r="Q12" i="2"/>
  <c r="Q21" i="2"/>
  <c r="R30" i="2"/>
  <c r="F10" i="2"/>
  <c r="AM28" i="2"/>
  <c r="F8" i="2"/>
  <c r="F16" i="2"/>
  <c r="Q33" i="2"/>
  <c r="Q16" i="2"/>
  <c r="R25" i="2"/>
  <c r="R3" i="2"/>
  <c r="U4" i="2"/>
  <c r="U29" i="2"/>
  <c r="M13" i="2"/>
  <c r="AL14" i="2"/>
  <c r="AM3" i="2"/>
  <c r="F14" i="2"/>
  <c r="F29" i="2"/>
  <c r="I31" i="2"/>
  <c r="R20" i="2"/>
  <c r="AL31" i="2"/>
  <c r="F5" i="2"/>
  <c r="V9" i="2"/>
  <c r="V21" i="2"/>
  <c r="O28" i="2"/>
  <c r="N16" i="2"/>
  <c r="J18" i="2"/>
  <c r="J16" i="2"/>
  <c r="Q25" i="2"/>
  <c r="Q3" i="2"/>
  <c r="R32" i="2"/>
  <c r="AM22" i="2"/>
  <c r="AM30" i="2"/>
  <c r="AM27" i="2"/>
  <c r="AP27" i="2" s="1"/>
  <c r="AL15" i="2"/>
  <c r="O51" i="1"/>
  <c r="F17" i="2"/>
  <c r="F26" i="2"/>
  <c r="F11" i="2"/>
  <c r="F6" i="2"/>
  <c r="F25" i="2"/>
  <c r="F24" i="2"/>
  <c r="Q11" i="2"/>
  <c r="Q20" i="2"/>
  <c r="S15" i="2"/>
  <c r="S2" i="2"/>
  <c r="M29" i="2"/>
  <c r="U2" i="2"/>
  <c r="Q2" i="2"/>
  <c r="R2" i="2"/>
  <c r="S9" i="2"/>
  <c r="Q9" i="2"/>
  <c r="U9" i="2"/>
  <c r="R9" i="2"/>
  <c r="V2" i="2"/>
  <c r="O29" i="2"/>
  <c r="F23" i="2"/>
  <c r="I3" i="2"/>
  <c r="J3" i="2"/>
  <c r="W9" i="2"/>
  <c r="O14" i="2"/>
  <c r="V28" i="2"/>
  <c r="N14" i="2"/>
  <c r="I14" i="2"/>
  <c r="I4" i="2"/>
  <c r="K4" i="2"/>
  <c r="V23" i="2"/>
  <c r="AM24" i="2"/>
  <c r="AL22" i="2"/>
  <c r="AM18" i="2"/>
  <c r="AL17" i="2"/>
  <c r="AM19" i="2"/>
  <c r="AM7" i="2"/>
  <c r="AM4" i="2"/>
  <c r="W20" i="2"/>
  <c r="P4" i="2"/>
  <c r="I28" i="2"/>
  <c r="I10" i="2"/>
  <c r="J7" i="2"/>
  <c r="K26" i="2"/>
  <c r="O28" i="1"/>
  <c r="H33" i="2"/>
  <c r="AL28" i="2"/>
  <c r="AL19" i="2"/>
  <c r="AL7" i="2"/>
  <c r="AL4" i="2"/>
  <c r="V20" i="2"/>
  <c r="P20" i="2"/>
  <c r="P3" i="2"/>
  <c r="I27" i="2"/>
  <c r="J26" i="2"/>
  <c r="K18" i="2"/>
  <c r="K24" i="2"/>
  <c r="N8" i="2"/>
  <c r="H30" i="2"/>
  <c r="AL25" i="2"/>
  <c r="O24" i="2"/>
  <c r="H21" i="2"/>
  <c r="AL16" i="2"/>
  <c r="AM13" i="2"/>
  <c r="AM10" i="2"/>
  <c r="H6" i="2"/>
  <c r="P19" i="2"/>
  <c r="P2" i="2"/>
  <c r="I26" i="2"/>
  <c r="K23" i="2"/>
  <c r="AM31" i="2"/>
  <c r="H11" i="2"/>
  <c r="H27" i="2"/>
  <c r="H18" i="2"/>
  <c r="AL13" i="2"/>
  <c r="AL10" i="2"/>
  <c r="H3" i="2"/>
  <c r="P18" i="2"/>
  <c r="I18" i="2"/>
  <c r="I24" i="2"/>
  <c r="K9" i="2"/>
  <c r="K21" i="2"/>
  <c r="H23" i="2"/>
  <c r="H14" i="2"/>
  <c r="AM32" i="2"/>
  <c r="H24" i="2"/>
  <c r="H15" i="2"/>
  <c r="P33" i="2"/>
  <c r="P17" i="2"/>
  <c r="I23" i="2"/>
  <c r="K16" i="2"/>
  <c r="AL32" i="2"/>
  <c r="AM29" i="2"/>
  <c r="H12" i="2"/>
  <c r="H9" i="2"/>
  <c r="AM5" i="2"/>
  <c r="V19" i="2"/>
  <c r="P32" i="2"/>
  <c r="P16" i="2"/>
  <c r="I9" i="2"/>
  <c r="I21" i="2"/>
  <c r="K30" i="2"/>
  <c r="K14" i="2"/>
  <c r="AM26" i="2"/>
  <c r="AL20" i="2"/>
  <c r="AL5" i="2"/>
  <c r="P31" i="2"/>
  <c r="P15" i="2"/>
  <c r="I16" i="2"/>
  <c r="J14" i="2"/>
  <c r="K25" i="2"/>
  <c r="K3" i="2"/>
  <c r="H31" i="2"/>
  <c r="AL26" i="2"/>
  <c r="AM11" i="2"/>
  <c r="P30" i="2"/>
  <c r="P14" i="2"/>
  <c r="K11" i="2"/>
  <c r="K20" i="2"/>
  <c r="F31" i="2"/>
  <c r="H28" i="2"/>
  <c r="H19" i="2"/>
  <c r="AL11" i="2"/>
  <c r="H7" i="2"/>
  <c r="H4" i="2"/>
  <c r="P29" i="2"/>
  <c r="P13" i="2"/>
  <c r="K6" i="2"/>
  <c r="K32" i="2"/>
  <c r="H25" i="2"/>
  <c r="H16" i="2"/>
  <c r="V3" i="2"/>
  <c r="P28" i="2"/>
  <c r="P11" i="2"/>
  <c r="I11" i="2"/>
  <c r="I20" i="2"/>
  <c r="K31" i="2"/>
  <c r="F12" i="2"/>
  <c r="H13" i="2"/>
  <c r="H10" i="2"/>
  <c r="AM6" i="2"/>
  <c r="P27" i="2"/>
  <c r="P10" i="2"/>
  <c r="I32" i="2"/>
  <c r="K29" i="2"/>
  <c r="E12" i="2"/>
  <c r="AL30" i="2"/>
  <c r="AL21" i="2"/>
  <c r="AL6" i="2"/>
  <c r="P26" i="2"/>
  <c r="P9" i="2"/>
  <c r="J4" i="2"/>
  <c r="J29" i="2"/>
  <c r="K2" i="2"/>
  <c r="K15" i="2"/>
  <c r="H32" i="2"/>
  <c r="AL18" i="2"/>
  <c r="P25" i="2"/>
  <c r="P8" i="2"/>
  <c r="I29" i="2"/>
  <c r="J15" i="2"/>
  <c r="K19" i="2"/>
  <c r="K13" i="2"/>
  <c r="F32" i="2"/>
  <c r="H29" i="2"/>
  <c r="AL24" i="2"/>
  <c r="H20" i="2"/>
  <c r="AM9" i="2"/>
  <c r="H5" i="2"/>
  <c r="P24" i="2"/>
  <c r="I15" i="2"/>
  <c r="K17" i="2"/>
  <c r="H17" i="2"/>
  <c r="P23" i="2"/>
  <c r="P6" i="2"/>
  <c r="I19" i="2"/>
  <c r="I13" i="2"/>
  <c r="J8" i="2"/>
  <c r="P22" i="2"/>
  <c r="P5" i="2"/>
  <c r="I8" i="2"/>
  <c r="I17" i="2"/>
  <c r="K27" i="2"/>
  <c r="I22" i="2"/>
  <c r="P12" i="2"/>
  <c r="J22" i="2"/>
  <c r="K22" i="2"/>
  <c r="AG28" i="2"/>
  <c r="H22" i="2"/>
  <c r="AG26" i="2"/>
  <c r="E29" i="2"/>
  <c r="E23" i="2"/>
  <c r="E17" i="2"/>
  <c r="G17" i="2" s="1"/>
  <c r="E11" i="2"/>
  <c r="G11" i="2" s="1"/>
  <c r="E8" i="2"/>
  <c r="F7" i="2"/>
  <c r="E28" i="2"/>
  <c r="E22" i="2"/>
  <c r="E16" i="2"/>
  <c r="E10" i="2"/>
  <c r="E7" i="2"/>
  <c r="E6" i="2"/>
  <c r="E33" i="2"/>
  <c r="E27" i="2"/>
  <c r="E21" i="2"/>
  <c r="E15" i="2"/>
  <c r="E9" i="2"/>
  <c r="E5" i="2"/>
  <c r="E32" i="2"/>
  <c r="E26" i="2"/>
  <c r="E20" i="2"/>
  <c r="E14" i="2"/>
  <c r="E4" i="2"/>
  <c r="E31" i="2"/>
  <c r="E25" i="2"/>
  <c r="E19" i="2"/>
  <c r="G19" i="2" s="1"/>
  <c r="E13" i="2"/>
  <c r="E3" i="2"/>
  <c r="E30" i="2"/>
  <c r="E24" i="2"/>
  <c r="E18" i="2"/>
  <c r="AE26" i="2"/>
  <c r="AF19" i="2"/>
  <c r="O8" i="2"/>
  <c r="AE30" i="2"/>
  <c r="H8" i="2"/>
  <c r="AB25" i="2"/>
  <c r="AG3" i="2"/>
  <c r="AB33" i="2"/>
  <c r="AF29" i="2"/>
  <c r="AG24" i="2"/>
  <c r="AE33" i="2"/>
  <c r="AF28" i="2"/>
  <c r="AG27" i="2"/>
  <c r="AB19" i="2"/>
  <c r="AB31" i="2"/>
  <c r="AG30" i="2"/>
  <c r="AE28" i="2"/>
  <c r="AF10" i="2"/>
  <c r="AB7" i="2"/>
  <c r="AB6" i="2"/>
  <c r="AF5" i="2"/>
  <c r="AB24" i="2"/>
  <c r="AF22" i="2"/>
  <c r="AG18" i="2"/>
  <c r="AB14" i="2"/>
  <c r="AF16" i="2"/>
  <c r="AG12" i="2"/>
  <c r="AE11" i="2"/>
  <c r="AB8" i="2"/>
  <c r="AG29" i="2"/>
  <c r="AG23" i="2"/>
  <c r="AG17" i="2"/>
  <c r="AE15" i="2"/>
  <c r="AB13" i="2"/>
  <c r="AF12" i="2"/>
  <c r="AF7" i="2"/>
  <c r="AG4" i="2"/>
  <c r="AB12" i="2"/>
  <c r="AE7" i="2"/>
  <c r="AB23" i="2"/>
  <c r="AB21" i="2"/>
  <c r="AF17" i="2"/>
  <c r="AE13" i="2"/>
  <c r="AG9" i="2"/>
  <c r="AE9" i="2"/>
  <c r="AB3" i="2"/>
  <c r="AF31" i="2"/>
  <c r="AG32" i="2"/>
  <c r="AE31" i="2"/>
  <c r="AB30" i="2"/>
  <c r="AF23" i="2"/>
  <c r="AB22" i="2"/>
  <c r="AB20" i="2"/>
  <c r="AE4" i="2"/>
  <c r="AE19" i="2"/>
  <c r="AB18" i="2"/>
  <c r="AF13" i="2"/>
  <c r="AB11" i="2"/>
  <c r="AE10" i="2"/>
  <c r="AE6" i="2"/>
  <c r="AB5" i="2"/>
  <c r="AE27" i="2"/>
  <c r="AF33" i="2"/>
  <c r="AB26" i="2"/>
  <c r="AF25" i="2"/>
  <c r="AE23" i="2"/>
  <c r="AE20" i="2"/>
  <c r="AG16" i="2"/>
  <c r="AF15" i="2"/>
  <c r="AE3" i="2"/>
  <c r="AF30" i="2"/>
  <c r="AE29" i="2"/>
  <c r="AB28" i="2"/>
  <c r="AF27" i="2"/>
  <c r="AE25" i="2"/>
  <c r="AE24" i="2"/>
  <c r="AG20" i="2"/>
  <c r="AE17" i="2"/>
  <c r="AE14" i="2"/>
  <c r="AG11" i="2"/>
  <c r="AB10" i="2"/>
  <c r="AB9" i="2"/>
  <c r="AE8" i="2"/>
  <c r="AG5" i="2"/>
  <c r="AF4" i="2"/>
  <c r="AG33" i="2"/>
  <c r="AE22" i="2"/>
  <c r="AG21" i="2"/>
  <c r="AG14" i="2"/>
  <c r="AG8" i="2"/>
  <c r="AG6" i="2"/>
  <c r="AE5" i="2"/>
  <c r="AB4" i="2"/>
  <c r="AB32" i="2"/>
  <c r="AE32" i="2"/>
  <c r="AB29" i="2"/>
  <c r="AE21" i="2"/>
  <c r="AE18" i="2"/>
  <c r="AE16" i="2"/>
  <c r="AG15" i="2"/>
  <c r="AB27" i="2"/>
  <c r="AG22" i="2"/>
  <c r="AB15" i="2"/>
  <c r="AE12" i="2"/>
  <c r="AF11" i="2"/>
  <c r="AG10" i="2"/>
  <c r="AF3" i="2"/>
  <c r="AF32" i="2"/>
  <c r="AG31" i="2"/>
  <c r="AF26" i="2"/>
  <c r="AG25" i="2"/>
  <c r="AF20" i="2"/>
  <c r="AG19" i="2"/>
  <c r="AF14" i="2"/>
  <c r="AG13" i="2"/>
  <c r="AF8" i="2"/>
  <c r="AG7" i="2"/>
  <c r="AF21" i="2"/>
  <c r="AF9" i="2"/>
  <c r="AB17" i="2"/>
  <c r="AF24" i="2"/>
  <c r="AF18" i="2"/>
  <c r="AB16" i="2"/>
  <c r="AF6" i="2"/>
  <c r="O40" i="1"/>
  <c r="AQ66" i="4"/>
  <c r="AV63" i="4"/>
  <c r="BF51" i="4"/>
  <c r="O25" i="1"/>
  <c r="AL2" i="2"/>
  <c r="F2" i="2"/>
  <c r="AM2" i="2"/>
  <c r="O24" i="1"/>
  <c r="O39" i="1"/>
  <c r="O33" i="1"/>
  <c r="S25" i="1"/>
  <c r="V31" i="2" s="1"/>
  <c r="H2" i="2"/>
  <c r="O32" i="1"/>
  <c r="G6" i="4"/>
  <c r="BG62" i="4"/>
  <c r="S62" i="4"/>
  <c r="W62" i="4"/>
  <c r="S6" i="1"/>
  <c r="N3" i="2" s="1"/>
  <c r="S39" i="1"/>
  <c r="W25" i="2" s="1"/>
  <c r="S11" i="1"/>
  <c r="S5" i="1"/>
  <c r="S37" i="1"/>
  <c r="S4" i="1"/>
  <c r="S20" i="1"/>
  <c r="V15" i="2" s="1"/>
  <c r="O22" i="1"/>
  <c r="AR5" i="4"/>
  <c r="S42" i="1"/>
  <c r="V12" i="2" s="1"/>
  <c r="E2" i="2"/>
  <c r="S19" i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AP22" i="2" l="1"/>
  <c r="G22" i="2"/>
  <c r="AI22" i="2" s="1"/>
  <c r="AN21" i="2"/>
  <c r="T22" i="2"/>
  <c r="AP21" i="2"/>
  <c r="AP14" i="2"/>
  <c r="G28" i="2"/>
  <c r="AJ28" i="2" s="1"/>
  <c r="T28" i="2"/>
  <c r="T11" i="2"/>
  <c r="T15" i="2"/>
  <c r="AN14" i="2"/>
  <c r="G9" i="2"/>
  <c r="AJ9" i="2" s="1"/>
  <c r="AN15" i="2"/>
  <c r="AP15" i="2"/>
  <c r="T13" i="2"/>
  <c r="AN18" i="2"/>
  <c r="W17" i="2"/>
  <c r="V17" i="2"/>
  <c r="T23" i="2"/>
  <c r="T25" i="2"/>
  <c r="O10" i="2"/>
  <c r="W18" i="2"/>
  <c r="AP10" i="2"/>
  <c r="AO27" i="2"/>
  <c r="AQ27" i="2" s="1"/>
  <c r="V24" i="2"/>
  <c r="W24" i="2"/>
  <c r="W31" i="2"/>
  <c r="X31" i="2" s="1"/>
  <c r="AP30" i="2"/>
  <c r="T30" i="2"/>
  <c r="Y33" i="2"/>
  <c r="AO12" i="2"/>
  <c r="T6" i="2"/>
  <c r="AN12" i="2"/>
  <c r="AP6" i="2"/>
  <c r="AP25" i="2"/>
  <c r="AP18" i="2"/>
  <c r="T17" i="2"/>
  <c r="T33" i="2"/>
  <c r="O3" i="2"/>
  <c r="X3" i="2" s="1"/>
  <c r="T26" i="2"/>
  <c r="AP8" i="2"/>
  <c r="AP3" i="2"/>
  <c r="AP12" i="2"/>
  <c r="T4" i="2"/>
  <c r="AP20" i="2"/>
  <c r="AP4" i="2"/>
  <c r="AP17" i="2"/>
  <c r="T3" i="2"/>
  <c r="G14" i="2"/>
  <c r="AJ14" i="2" s="1"/>
  <c r="T27" i="2"/>
  <c r="T18" i="2"/>
  <c r="AN33" i="2"/>
  <c r="AP33" i="2"/>
  <c r="AO15" i="2"/>
  <c r="AN23" i="2"/>
  <c r="AN8" i="2"/>
  <c r="AO8" i="2"/>
  <c r="AN30" i="2"/>
  <c r="AN20" i="2"/>
  <c r="AN25" i="2"/>
  <c r="T5" i="2"/>
  <c r="AP23" i="2"/>
  <c r="AN17" i="2"/>
  <c r="T8" i="2"/>
  <c r="T21" i="2"/>
  <c r="AO3" i="2"/>
  <c r="AP26" i="2"/>
  <c r="Y5" i="2"/>
  <c r="AP24" i="2"/>
  <c r="AP28" i="2"/>
  <c r="AN28" i="2"/>
  <c r="AN9" i="2"/>
  <c r="T20" i="2"/>
  <c r="AP19" i="2"/>
  <c r="T19" i="2"/>
  <c r="AP11" i="2"/>
  <c r="AP16" i="2"/>
  <c r="G24" i="2"/>
  <c r="AI24" i="2" s="1"/>
  <c r="T7" i="2"/>
  <c r="Y16" i="2"/>
  <c r="AN3" i="2"/>
  <c r="M3" i="2"/>
  <c r="O6" i="2"/>
  <c r="X6" i="2" s="1"/>
  <c r="U15" i="2"/>
  <c r="M6" i="2"/>
  <c r="U12" i="2"/>
  <c r="N4" i="2"/>
  <c r="U17" i="2"/>
  <c r="M4" i="2"/>
  <c r="U31" i="2"/>
  <c r="O22" i="2"/>
  <c r="M22" i="2"/>
  <c r="W7" i="2"/>
  <c r="U7" i="2"/>
  <c r="V7" i="2"/>
  <c r="N26" i="2"/>
  <c r="Y26" i="2" s="1"/>
  <c r="U24" i="2"/>
  <c r="M26" i="2"/>
  <c r="W12" i="2"/>
  <c r="X12" i="2" s="1"/>
  <c r="M7" i="2"/>
  <c r="U30" i="2"/>
  <c r="O7" i="2"/>
  <c r="V25" i="2"/>
  <c r="Y25" i="2" s="1"/>
  <c r="M2" i="2"/>
  <c r="W13" i="2"/>
  <c r="U13" i="2"/>
  <c r="V13" i="2"/>
  <c r="AN27" i="2"/>
  <c r="L26" i="2"/>
  <c r="AN4" i="2"/>
  <c r="V18" i="2"/>
  <c r="M10" i="2"/>
  <c r="N10" i="2"/>
  <c r="U18" i="2"/>
  <c r="AN16" i="2"/>
  <c r="T29" i="2"/>
  <c r="X21" i="2"/>
  <c r="U25" i="2"/>
  <c r="AP29" i="2"/>
  <c r="O4" i="2"/>
  <c r="Y19" i="2"/>
  <c r="Y28" i="2"/>
  <c r="Y32" i="2"/>
  <c r="Y29" i="2"/>
  <c r="Y20" i="2"/>
  <c r="Y9" i="2"/>
  <c r="Y23" i="2"/>
  <c r="Y21" i="2"/>
  <c r="Y11" i="2"/>
  <c r="Y8" i="2"/>
  <c r="Y27" i="2"/>
  <c r="Y14" i="2"/>
  <c r="G12" i="2"/>
  <c r="AJ12" i="2" s="1"/>
  <c r="T12" i="2"/>
  <c r="G32" i="2"/>
  <c r="AI32" i="2" s="1"/>
  <c r="T31" i="2"/>
  <c r="AP31" i="2"/>
  <c r="T32" i="2"/>
  <c r="X32" i="2"/>
  <c r="L12" i="2"/>
  <c r="AO22" i="2"/>
  <c r="AQ22" i="2" s="1"/>
  <c r="AP32" i="2"/>
  <c r="X11" i="2"/>
  <c r="L11" i="2"/>
  <c r="T24" i="2"/>
  <c r="X29" i="2"/>
  <c r="X14" i="2"/>
  <c r="X5" i="2"/>
  <c r="L33" i="2"/>
  <c r="X33" i="2"/>
  <c r="T14" i="2"/>
  <c r="L30" i="2"/>
  <c r="L4" i="2"/>
  <c r="X9" i="2"/>
  <c r="X28" i="2"/>
  <c r="L23" i="2"/>
  <c r="X23" i="2"/>
  <c r="T9" i="2"/>
  <c r="L13" i="2"/>
  <c r="L16" i="2"/>
  <c r="X16" i="2"/>
  <c r="T16" i="2"/>
  <c r="X20" i="2"/>
  <c r="L29" i="2"/>
  <c r="L25" i="2"/>
  <c r="X27" i="2"/>
  <c r="X19" i="2"/>
  <c r="AN24" i="2"/>
  <c r="AN22" i="2"/>
  <c r="AN31" i="2"/>
  <c r="AN26" i="2"/>
  <c r="AN32" i="2"/>
  <c r="AN7" i="2"/>
  <c r="AP9" i="2"/>
  <c r="AO11" i="2"/>
  <c r="AN13" i="2"/>
  <c r="AN19" i="2"/>
  <c r="AN6" i="2"/>
  <c r="AO20" i="2"/>
  <c r="AO21" i="2"/>
  <c r="AN11" i="2"/>
  <c r="AO5" i="2"/>
  <c r="AN5" i="2"/>
  <c r="AN29" i="2"/>
  <c r="AO18" i="2"/>
  <c r="AO6" i="2"/>
  <c r="AO10" i="2"/>
  <c r="AN10" i="2"/>
  <c r="AP5" i="2"/>
  <c r="V30" i="2"/>
  <c r="W30" i="2"/>
  <c r="N7" i="2"/>
  <c r="T10" i="2"/>
  <c r="N22" i="2"/>
  <c r="L31" i="2"/>
  <c r="AP13" i="2"/>
  <c r="G23" i="2"/>
  <c r="AI23" i="2" s="1"/>
  <c r="W15" i="2"/>
  <c r="X15" i="2" s="1"/>
  <c r="AO26" i="2"/>
  <c r="G15" i="2"/>
  <c r="AJ15" i="2" s="1"/>
  <c r="L6" i="2"/>
  <c r="AP7" i="2"/>
  <c r="AO28" i="2"/>
  <c r="L28" i="2"/>
  <c r="G29" i="2"/>
  <c r="AJ29" i="2" s="1"/>
  <c r="AO29" i="2"/>
  <c r="AO33" i="2"/>
  <c r="G5" i="2"/>
  <c r="AI5" i="2" s="1"/>
  <c r="L5" i="2"/>
  <c r="AO19" i="2"/>
  <c r="L19" i="2"/>
  <c r="G6" i="2"/>
  <c r="AJ6" i="2" s="1"/>
  <c r="G27" i="2"/>
  <c r="AJ27" i="2" s="1"/>
  <c r="G4" i="2"/>
  <c r="AI4" i="2" s="1"/>
  <c r="AO14" i="2"/>
  <c r="X8" i="2"/>
  <c r="G18" i="2"/>
  <c r="AI18" i="2" s="1"/>
  <c r="L18" i="2"/>
  <c r="L22" i="2"/>
  <c r="AO16" i="2"/>
  <c r="AO4" i="2"/>
  <c r="G3" i="2"/>
  <c r="AJ3" i="2" s="1"/>
  <c r="G13" i="2"/>
  <c r="AJ13" i="2" s="1"/>
  <c r="G33" i="2"/>
  <c r="AI33" i="2" s="1"/>
  <c r="L27" i="2"/>
  <c r="L14" i="2"/>
  <c r="AO23" i="2"/>
  <c r="G7" i="2"/>
  <c r="AJ7" i="2" s="1"/>
  <c r="AI19" i="2"/>
  <c r="AO31" i="2"/>
  <c r="G30" i="2"/>
  <c r="AJ30" i="2" s="1"/>
  <c r="L3" i="2"/>
  <c r="AO17" i="2"/>
  <c r="L24" i="2"/>
  <c r="G10" i="2"/>
  <c r="AI10" i="2" s="1"/>
  <c r="G31" i="2"/>
  <c r="AJ31" i="2" s="1"/>
  <c r="G16" i="2"/>
  <c r="AJ16" i="2" s="1"/>
  <c r="L10" i="2"/>
  <c r="G25" i="2"/>
  <c r="AI25" i="2" s="1"/>
  <c r="G8" i="2"/>
  <c r="AI8" i="2" s="1"/>
  <c r="G20" i="2"/>
  <c r="AJ20" i="2" s="1"/>
  <c r="AO24" i="2"/>
  <c r="L15" i="2"/>
  <c r="AO25" i="2"/>
  <c r="L17" i="2"/>
  <c r="G26" i="2"/>
  <c r="AJ26" i="2" s="1"/>
  <c r="L21" i="2"/>
  <c r="AI11" i="2"/>
  <c r="L20" i="2"/>
  <c r="L32" i="2"/>
  <c r="L9" i="2"/>
  <c r="AO9" i="2"/>
  <c r="G21" i="2"/>
  <c r="AI21" i="2" s="1"/>
  <c r="AO13" i="2"/>
  <c r="AO32" i="2"/>
  <c r="L7" i="2"/>
  <c r="AO30" i="2"/>
  <c r="AJ11" i="2"/>
  <c r="AO7" i="2"/>
  <c r="L8" i="2"/>
  <c r="AI17" i="2"/>
  <c r="AH17" i="2"/>
  <c r="AH13" i="2"/>
  <c r="AH31" i="2"/>
  <c r="AJ22" i="2"/>
  <c r="AH12" i="2"/>
  <c r="AJ17" i="2"/>
  <c r="AH29" i="2"/>
  <c r="AH24" i="2"/>
  <c r="AH10" i="2"/>
  <c r="AI28" i="2"/>
  <c r="AH4" i="2"/>
  <c r="AH27" i="2"/>
  <c r="AH19" i="2"/>
  <c r="AJ19" i="2"/>
  <c r="AH26" i="2"/>
  <c r="AH3" i="2"/>
  <c r="AH5" i="2"/>
  <c r="AH6" i="2"/>
  <c r="AI9" i="2"/>
  <c r="AH28" i="2"/>
  <c r="AH9" i="2"/>
  <c r="AH23" i="2"/>
  <c r="AH21" i="2"/>
  <c r="AH20" i="2"/>
  <c r="AH22" i="2"/>
  <c r="AH15" i="2"/>
  <c r="AH25" i="2"/>
  <c r="AH14" i="2"/>
  <c r="AH32" i="2"/>
  <c r="AH11" i="2"/>
  <c r="AH16" i="2"/>
  <c r="AH18" i="2"/>
  <c r="AH30" i="2"/>
  <c r="AH7" i="2"/>
  <c r="AH8" i="2"/>
  <c r="AH33" i="2"/>
  <c r="O2" i="2"/>
  <c r="N2" i="2"/>
  <c r="Z5" i="1"/>
  <c r="Z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AQ21" i="2" l="1"/>
  <c r="AQ14" i="2"/>
  <c r="AQ15" i="2"/>
  <c r="AI14" i="2"/>
  <c r="AK14" i="2" s="1"/>
  <c r="AQ6" i="2"/>
  <c r="Y10" i="2"/>
  <c r="AQ8" i="2"/>
  <c r="AQ25" i="2"/>
  <c r="AQ10" i="2"/>
  <c r="Y24" i="2"/>
  <c r="X24" i="2"/>
  <c r="AQ20" i="2"/>
  <c r="Y31" i="2"/>
  <c r="AQ30" i="2"/>
  <c r="AJ24" i="2"/>
  <c r="AK24" i="2" s="1"/>
  <c r="Y17" i="2"/>
  <c r="AQ16" i="2"/>
  <c r="X18" i="2"/>
  <c r="X17" i="2"/>
  <c r="AQ4" i="2"/>
  <c r="Y6" i="2"/>
  <c r="AQ17" i="2"/>
  <c r="AQ18" i="2"/>
  <c r="AQ12" i="2"/>
  <c r="Y3" i="2"/>
  <c r="AQ3" i="2"/>
  <c r="AQ33" i="2"/>
  <c r="AQ19" i="2"/>
  <c r="AQ28" i="2"/>
  <c r="AQ23" i="2"/>
  <c r="AQ24" i="2"/>
  <c r="AQ11" i="2"/>
  <c r="AQ26" i="2"/>
  <c r="AI12" i="2"/>
  <c r="AK12" i="2" s="1"/>
  <c r="AQ29" i="2"/>
  <c r="X4" i="2"/>
  <c r="Y12" i="2"/>
  <c r="X7" i="2"/>
  <c r="Y13" i="2"/>
  <c r="X13" i="2"/>
  <c r="X22" i="2"/>
  <c r="AQ31" i="2"/>
  <c r="Y4" i="2"/>
  <c r="AQ32" i="2"/>
  <c r="Y18" i="2"/>
  <c r="X25" i="2"/>
  <c r="X10" i="2"/>
  <c r="X26" i="2"/>
  <c r="Y30" i="2"/>
  <c r="Y2" i="2"/>
  <c r="Y15" i="2"/>
  <c r="Y22" i="2"/>
  <c r="Y7" i="2"/>
  <c r="AJ23" i="2"/>
  <c r="AK23" i="2" s="1"/>
  <c r="AJ32" i="2"/>
  <c r="AK32" i="2" s="1"/>
  <c r="AQ9" i="2"/>
  <c r="AK28" i="2"/>
  <c r="AJ33" i="2"/>
  <c r="AK33" i="2" s="1"/>
  <c r="X30" i="2"/>
  <c r="AQ5" i="2"/>
  <c r="AQ13" i="2"/>
  <c r="AI15" i="2"/>
  <c r="AK15" i="2" s="1"/>
  <c r="AI29" i="2"/>
  <c r="AK29" i="2" s="1"/>
  <c r="AI7" i="2"/>
  <c r="AK7" i="2" s="1"/>
  <c r="AI13" i="2"/>
  <c r="AK13" i="2" s="1"/>
  <c r="AJ5" i="2"/>
  <c r="AK5" i="2" s="1"/>
  <c r="AJ4" i="2"/>
  <c r="AK4" i="2" s="1"/>
  <c r="AQ7" i="2"/>
  <c r="AI6" i="2"/>
  <c r="AK6" i="2" s="1"/>
  <c r="X2" i="2"/>
  <c r="AI27" i="2"/>
  <c r="AK27" i="2" s="1"/>
  <c r="AJ18" i="2"/>
  <c r="AK18" i="2" s="1"/>
  <c r="AJ25" i="2"/>
  <c r="AK25" i="2" s="1"/>
  <c r="AK22" i="2"/>
  <c r="AK17" i="2"/>
  <c r="AI3" i="2"/>
  <c r="AK3" i="2" s="1"/>
  <c r="AI20" i="2"/>
  <c r="AK20" i="2" s="1"/>
  <c r="AI30" i="2"/>
  <c r="AK30" i="2" s="1"/>
  <c r="AJ21" i="2"/>
  <c r="AK21" i="2" s="1"/>
  <c r="AJ8" i="2"/>
  <c r="AK8" i="2" s="1"/>
  <c r="AJ10" i="2"/>
  <c r="AK10" i="2" s="1"/>
  <c r="AI31" i="2"/>
  <c r="AK31" i="2" s="1"/>
  <c r="AK19" i="2"/>
  <c r="AI16" i="2"/>
  <c r="AK16" i="2" s="1"/>
  <c r="AI26" i="2"/>
  <c r="AK26" i="2" s="1"/>
  <c r="AK11" i="2"/>
  <c r="AK9" i="2"/>
  <c r="BP61" i="4"/>
  <c r="BQ61" i="4" s="1"/>
  <c r="Z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F2" i="2"/>
  <c r="AB2" i="2"/>
  <c r="AE2" i="2"/>
  <c r="L2" i="2"/>
  <c r="G2" i="2"/>
  <c r="AG2" i="2"/>
  <c r="T2" i="2"/>
  <c r="AO2" i="2"/>
  <c r="AR2" i="2" s="1"/>
  <c r="AN2" i="2"/>
  <c r="AP2" i="2"/>
  <c r="AI2" i="2" l="1"/>
  <c r="AJ2" i="2"/>
  <c r="BQ67" i="4"/>
  <c r="BP67" i="4"/>
  <c r="AQ2" i="2"/>
  <c r="AH2" i="2"/>
  <c r="AK2" i="2" l="1"/>
</calcChain>
</file>

<file path=xl/sharedStrings.xml><?xml version="1.0" encoding="utf-8"?>
<sst xmlns="http://schemas.openxmlformats.org/spreadsheetml/2006/main" count="4628" uniqueCount="1427">
  <si>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</si>
  <si>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</si>
  <si>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</si>
  <si>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</si>
  <si>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</si>
  <si>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</si>
  <si>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</si>
  <si>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</si>
  <si>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</si>
  <si>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</si>
  <si>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</si>
  <si>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</si>
  <si>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</si>
  <si>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</si>
  <si>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</si>
  <si>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</si>
  <si>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</si>
  <si>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</si>
  <si>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</si>
  <si>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</si>
  <si>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</si>
  <si>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</si>
  <si>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</si>
  <si>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</si>
  <si>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</si>
  <si>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</si>
  <si>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</si>
  <si>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</si>
  <si>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</si>
  <si>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</si>
  <si>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</si>
  <si>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</si>
  <si>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</si>
  <si>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</si>
  <si>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</si>
  <si>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</si>
  <si>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</si>
  <si>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</si>
  <si>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</si>
  <si>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</si>
  <si>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</si>
  <si>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</si>
  <si>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</si>
  <si>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</si>
  <si>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</si>
  <si>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</si>
  <si>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</si>
  <si>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</si>
  <si>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</si>
  <si>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</si>
  <si>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</si>
  <si>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</si>
  <si>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</si>
  <si>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</si>
  <si>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</si>
  <si>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</si>
  <si>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</si>
  <si>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</si>
  <si>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</si>
  <si>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</si>
  <si>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</si>
  <si>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</si>
  <si>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</si>
  <si>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</si>
  <si>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</si>
  <si>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</si>
  <si>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</si>
  <si>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</si>
  <si>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</si>
  <si>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</si>
  <si>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</si>
  <si>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</si>
  <si>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</si>
  <si>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</si>
  <si>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</si>
  <si>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</si>
  <si>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</si>
  <si>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</si>
  <si>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</si>
  <si>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</si>
  <si>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</si>
  <si>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</si>
  <si>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</si>
  <si>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</si>
  <si>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</si>
  <si>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</si>
  <si>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</si>
  <si>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</si>
  <si>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</si>
  <si>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</si>
  <si>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</si>
  <si>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</si>
  <si>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</si>
  <si>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</si>
  <si>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</si>
  <si>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</si>
  <si>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</si>
  <si>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</si>
  <si>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</si>
  <si>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</si>
  <si>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</si>
  <si>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</si>
  <si>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</si>
  <si>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</si>
  <si>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</si>
  <si>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</si>
  <si>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</si>
  <si>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</si>
  <si>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</si>
  <si>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</si>
  <si>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</si>
  <si>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</si>
  <si>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</si>
  <si>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</si>
  <si>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</si>
  <si>
    <t>RW_H</t>
  </si>
  <si>
    <t>OTW_H</t>
  </si>
  <si>
    <t>SOW_H</t>
  </si>
  <si>
    <t>RL_A</t>
  </si>
  <si>
    <t>RL_H</t>
  </si>
  <si>
    <t>2024020004</t>
  </si>
  <si>
    <t>2024020005</t>
  </si>
  <si>
    <t>2024020006</t>
  </si>
  <si>
    <t>2024020007</t>
  </si>
  <si>
    <t>2024020008</t>
  </si>
  <si>
    <t>2024020009</t>
  </si>
  <si>
    <t>2024020010</t>
  </si>
  <si>
    <t>2024020011</t>
  </si>
  <si>
    <t>2024020012</t>
  </si>
  <si>
    <t>2024020013</t>
  </si>
  <si>
    <t>2024020015</t>
  </si>
  <si>
    <t>2024020016</t>
  </si>
  <si>
    <t>2024020014</t>
  </si>
  <si>
    <t>2024020017</t>
  </si>
  <si>
    <t>2024020018</t>
  </si>
  <si>
    <t>2024020019</t>
  </si>
  <si>
    <t>2024020020</t>
  </si>
  <si>
    <t>2024020021</t>
  </si>
  <si>
    <t>2024020022</t>
  </si>
  <si>
    <t>2024020023</t>
  </si>
  <si>
    <t>2024020028</t>
  </si>
  <si>
    <t>2024020029</t>
  </si>
  <si>
    <t>2024020030</t>
  </si>
  <si>
    <t>2024020031</t>
  </si>
  <si>
    <t>2024020032</t>
  </si>
  <si>
    <t>2024020033</t>
  </si>
  <si>
    <t>2024020034</t>
  </si>
  <si>
    <t>2024020035</t>
  </si>
  <si>
    <t>2024020036</t>
  </si>
  <si>
    <t>2024020037</t>
  </si>
  <si>
    <t>2024020038</t>
  </si>
  <si>
    <t>2024020039</t>
  </si>
  <si>
    <t>2024020040</t>
  </si>
  <si>
    <t>2024020041</t>
  </si>
  <si>
    <t>2024020042</t>
  </si>
  <si>
    <t>2024020043</t>
  </si>
  <si>
    <t>2024020044</t>
  </si>
  <si>
    <t>2024020045</t>
  </si>
  <si>
    <t>2024020046</t>
  </si>
  <si>
    <t>2024020047</t>
  </si>
  <si>
    <t>2024020048</t>
  </si>
  <si>
    <t>2024020049</t>
  </si>
  <si>
    <t>2024020050</t>
  </si>
  <si>
    <t>2024020051</t>
  </si>
  <si>
    <t>2024020052</t>
  </si>
  <si>
    <t>2024020053</t>
  </si>
  <si>
    <t>2024020054</t>
  </si>
  <si>
    <t>2024020055</t>
  </si>
  <si>
    <t>2024020056</t>
  </si>
  <si>
    <t>2024020057</t>
  </si>
  <si>
    <t>2024020058</t>
  </si>
  <si>
    <t>2024020059</t>
  </si>
  <si>
    <t>2024020060</t>
  </si>
  <si>
    <t>2024020061</t>
  </si>
  <si>
    <t>2024020062</t>
  </si>
  <si>
    <t>2024020064</t>
  </si>
  <si>
    <t>2024020065</t>
  </si>
  <si>
    <t>2024020066</t>
  </si>
  <si>
    <t>2024020067</t>
  </si>
  <si>
    <t>2024020063</t>
  </si>
  <si>
    <t>2024020068</t>
  </si>
  <si>
    <t>2024020069</t>
  </si>
  <si>
    <t>2024020070</t>
  </si>
  <si>
    <t>2024020071</t>
  </si>
  <si>
    <t>2024020072</t>
  </si>
  <si>
    <t>2024020073</t>
  </si>
  <si>
    <t>2024020074</t>
  </si>
  <si>
    <t>2024020075</t>
  </si>
  <si>
    <t>2024020076</t>
  </si>
  <si>
    <t>2024020077</t>
  </si>
  <si>
    <t>2024020078</t>
  </si>
  <si>
    <t>2024020079</t>
  </si>
  <si>
    <t>2024020080</t>
  </si>
  <si>
    <t>2024020081</t>
  </si>
  <si>
    <t>2024020082</t>
  </si>
  <si>
    <t>2024020083</t>
  </si>
  <si>
    <t>2024020084</t>
  </si>
  <si>
    <t>2024020085</t>
  </si>
  <si>
    <t>2024020086</t>
  </si>
  <si>
    <t>2024020087</t>
  </si>
  <si>
    <t>2024020088</t>
  </si>
  <si>
    <t>2024020089</t>
  </si>
  <si>
    <t>2024020090</t>
  </si>
  <si>
    <t>2024020091</t>
  </si>
  <si>
    <t>2024020092</t>
  </si>
  <si>
    <t>2024020093</t>
  </si>
  <si>
    <t>2024020094</t>
  </si>
  <si>
    <t>2024020095</t>
  </si>
  <si>
    <t>2024020096</t>
  </si>
  <si>
    <t>2024020097</t>
  </si>
  <si>
    <t>2024020098</t>
  </si>
  <si>
    <t>2024020099</t>
  </si>
  <si>
    <t>2024020100</t>
  </si>
  <si>
    <t>2024020106</t>
  </si>
  <si>
    <t>2024020101</t>
  </si>
  <si>
    <t>2024020103</t>
  </si>
  <si>
    <t>2024020104</t>
  </si>
  <si>
    <t>2024020102</t>
  </si>
  <si>
    <t>2024020105</t>
  </si>
  <si>
    <t>2024020107</t>
  </si>
  <si>
    <t>2024020108</t>
  </si>
  <si>
    <t>2024020109</t>
  </si>
  <si>
    <t>2024020110</t>
  </si>
  <si>
    <t>2024020111</t>
  </si>
  <si>
    <t>2024020112</t>
  </si>
  <si>
    <t>2024020113</t>
  </si>
  <si>
    <t>2024020114</t>
  </si>
  <si>
    <t>2024020115</t>
  </si>
  <si>
    <t>2024020116</t>
  </si>
  <si>
    <t>2024020117</t>
  </si>
  <si>
    <t>2024020118</t>
  </si>
  <si>
    <t>2024020119</t>
  </si>
  <si>
    <t>2024020120</t>
  </si>
  <si>
    <t>2024020121</t>
  </si>
  <si>
    <t>2024020122</t>
  </si>
  <si>
    <t>2024020123</t>
  </si>
  <si>
    <t>2024020124</t>
  </si>
  <si>
    <t>2024020125</t>
  </si>
  <si>
    <t>2024020126</t>
  </si>
  <si>
    <t>2024020127</t>
  </si>
  <si>
    <t>2024020128</t>
  </si>
  <si>
    <t>2024020129</t>
  </si>
  <si>
    <t>2024020130</t>
  </si>
  <si>
    <t>2024020131</t>
  </si>
  <si>
    <t>2024020132</t>
  </si>
  <si>
    <t>2024020133</t>
  </si>
  <si>
    <t>2024020134</t>
  </si>
  <si>
    <t>2024020135</t>
  </si>
  <si>
    <t>2024020136</t>
  </si>
  <si>
    <t>2024020137</t>
  </si>
  <si>
    <t>2024020138</t>
  </si>
  <si>
    <t>2024020139</t>
  </si>
  <si>
    <t>2024020140</t>
  </si>
  <si>
    <t>2024020142</t>
  </si>
  <si>
    <t>2024020141</t>
  </si>
  <si>
    <t>2024020143</t>
  </si>
  <si>
    <t>2024020144</t>
  </si>
  <si>
    <t>2024020145</t>
  </si>
  <si>
    <t>2024020146</t>
  </si>
  <si>
    <t>2024020147</t>
  </si>
  <si>
    <t>2024020148</t>
  </si>
  <si>
    <t>2024020149</t>
  </si>
  <si>
    <t>2024020150</t>
  </si>
  <si>
    <t>2024020152</t>
  </si>
  <si>
    <t>2024020153</t>
  </si>
  <si>
    <t>2024020151</t>
  </si>
  <si>
    <t>2024020154</t>
  </si>
  <si>
    <t>2024020155</t>
  </si>
  <si>
    <t>2024020156</t>
  </si>
  <si>
    <t>2024020157</t>
  </si>
  <si>
    <t>2024020158</t>
  </si>
  <si>
    <t>2024020160</t>
  </si>
  <si>
    <t>2024020159</t>
  </si>
  <si>
    <t>2024020161</t>
  </si>
  <si>
    <t>2024020162</t>
  </si>
  <si>
    <t>2024020163</t>
  </si>
  <si>
    <t>2024020164</t>
  </si>
  <si>
    <t>2024020165</t>
  </si>
  <si>
    <t>2024020166</t>
  </si>
  <si>
    <t>2024020167</t>
  </si>
  <si>
    <t>2024020168</t>
  </si>
  <si>
    <t>2024020169</t>
  </si>
  <si>
    <t>2024020170</t>
  </si>
  <si>
    <t>2024020171</t>
  </si>
  <si>
    <t>2024020172</t>
  </si>
  <si>
    <t>2024020173</t>
  </si>
  <si>
    <t>2024020174</t>
  </si>
  <si>
    <t>2024020175</t>
  </si>
  <si>
    <t>2024020176</t>
  </si>
  <si>
    <t>2024020177</t>
  </si>
  <si>
    <t>2024020178</t>
  </si>
  <si>
    <t>2024020179</t>
  </si>
  <si>
    <t>2024020180</t>
  </si>
  <si>
    <t>2024020181</t>
  </si>
  <si>
    <t>2024020182</t>
  </si>
  <si>
    <t>2024020183</t>
  </si>
  <si>
    <t>2024020184</t>
  </si>
  <si>
    <t>2024020185</t>
  </si>
  <si>
    <t>2024020186</t>
  </si>
  <si>
    <t>2024020187</t>
  </si>
  <si>
    <t>2024020188</t>
  </si>
  <si>
    <t>2024020189</t>
  </si>
  <si>
    <t>2024020190</t>
  </si>
  <si>
    <t>2024020191</t>
  </si>
  <si>
    <t>2024020192</t>
  </si>
  <si>
    <t>2024020193</t>
  </si>
  <si>
    <t>2024020194</t>
  </si>
  <si>
    <t>2024020195</t>
  </si>
  <si>
    <t>2024020196</t>
  </si>
  <si>
    <t>2024020197</t>
  </si>
  <si>
    <t>2024020198</t>
  </si>
  <si>
    <t>2024020199</t>
  </si>
  <si>
    <t>2024020200</t>
  </si>
  <si>
    <t>2024020201</t>
  </si>
  <si>
    <t>2024020202</t>
  </si>
  <si>
    <t>2024020203</t>
  </si>
  <si>
    <t>2024020204</t>
  </si>
  <si>
    <t>2024020205</t>
  </si>
  <si>
    <t>2024020206</t>
  </si>
  <si>
    <t>2024020207</t>
  </si>
  <si>
    <t>2024020208</t>
  </si>
  <si>
    <t>2024020209</t>
  </si>
  <si>
    <t>2024020211</t>
  </si>
  <si>
    <t>2024020212</t>
  </si>
  <si>
    <t>2024020213</t>
  </si>
  <si>
    <t>2024020214</t>
  </si>
  <si>
    <t>2024020210</t>
  </si>
  <si>
    <t>2024020215</t>
  </si>
  <si>
    <t>2024020216</t>
  </si>
  <si>
    <t>2024020217</t>
  </si>
  <si>
    <t>2024020218</t>
  </si>
  <si>
    <t>2024020219</t>
  </si>
  <si>
    <t>2024020220</t>
  </si>
  <si>
    <t>2024020221</t>
  </si>
  <si>
    <t>2024020222</t>
  </si>
  <si>
    <t>2024020223</t>
  </si>
  <si>
    <t>2024020224</t>
  </si>
  <si>
    <t>2024020225</t>
  </si>
  <si>
    <t>2024020226</t>
  </si>
  <si>
    <t>2024020227</t>
  </si>
  <si>
    <t>2024020228</t>
  </si>
  <si>
    <t>2024020229</t>
  </si>
  <si>
    <t>2024020230</t>
  </si>
  <si>
    <t>2024020231</t>
  </si>
  <si>
    <t>2024020232</t>
  </si>
  <si>
    <t>2024020233</t>
  </si>
  <si>
    <t>2024020234</t>
  </si>
  <si>
    <t>2024020235</t>
  </si>
  <si>
    <t>2024020236</t>
  </si>
  <si>
    <t>2024020237</t>
  </si>
  <si>
    <t>2024020238</t>
  </si>
  <si>
    <t>2024020239</t>
  </si>
  <si>
    <t>2024020240</t>
  </si>
  <si>
    <t>2024020241</t>
  </si>
  <si>
    <t>2024020242</t>
  </si>
  <si>
    <t>2024020243</t>
  </si>
  <si>
    <t>2024020244</t>
  </si>
  <si>
    <t>2024020245</t>
  </si>
  <si>
    <t>2024020247</t>
  </si>
  <si>
    <t>2024020246</t>
  </si>
  <si>
    <t>2024020248</t>
  </si>
  <si>
    <t>2024020249</t>
  </si>
  <si>
    <t>2024020250</t>
  </si>
  <si>
    <t>2024020251</t>
  </si>
  <si>
    <t>2024020252</t>
  </si>
  <si>
    <t>2024020253</t>
  </si>
  <si>
    <t>2024020254</t>
  </si>
  <si>
    <t>2024020255</t>
  </si>
  <si>
    <t>2024020256</t>
  </si>
  <si>
    <t>2024020258</t>
  </si>
  <si>
    <t>2024020259</t>
  </si>
  <si>
    <t>2024020260</t>
  </si>
  <si>
    <t>2024020261</t>
  </si>
  <si>
    <t>2024020257</t>
  </si>
  <si>
    <t>2024020262</t>
  </si>
  <si>
    <t>2024020263</t>
  </si>
  <si>
    <t>2024020264</t>
  </si>
  <si>
    <t>2024020265</t>
  </si>
  <si>
    <t>2024020266</t>
  </si>
  <si>
    <t>2024020267</t>
  </si>
  <si>
    <t>2024020268</t>
  </si>
  <si>
    <t>2024020269</t>
  </si>
  <si>
    <t>2024020270</t>
  </si>
  <si>
    <t>2024020271</t>
  </si>
  <si>
    <t>2024020272</t>
  </si>
  <si>
    <t>2024020273</t>
  </si>
  <si>
    <t>2024020274</t>
  </si>
  <si>
    <t>2024020275</t>
  </si>
  <si>
    <t>2024020276</t>
  </si>
  <si>
    <t>2024020277</t>
  </si>
  <si>
    <t>2024020278</t>
  </si>
  <si>
    <t>2024020279</t>
  </si>
  <si>
    <t>2024020280</t>
  </si>
  <si>
    <t>2024020281</t>
  </si>
  <si>
    <t>2024020282</t>
  </si>
  <si>
    <t>2024020283</t>
  </si>
  <si>
    <t>2024020284</t>
  </si>
  <si>
    <t>2024020286</t>
  </si>
  <si>
    <t>2024020287</t>
  </si>
  <si>
    <t>2024020285</t>
  </si>
  <si>
    <t>2024020288</t>
  </si>
  <si>
    <t>2024020289</t>
  </si>
  <si>
    <t>2024020290</t>
  </si>
  <si>
    <t>2024020291</t>
  </si>
  <si>
    <t>2024020292</t>
  </si>
  <si>
    <t>2024020293</t>
  </si>
  <si>
    <t>2024020294</t>
  </si>
  <si>
    <t>2024020295</t>
  </si>
  <si>
    <t>2024020296</t>
  </si>
  <si>
    <t>2024020297</t>
  </si>
  <si>
    <t>2024020298</t>
  </si>
  <si>
    <t>2024020299</t>
  </si>
  <si>
    <t>2024020300</t>
  </si>
  <si>
    <t>2024020301</t>
  </si>
  <si>
    <t>2024020302</t>
  </si>
  <si>
    <t>2024020303</t>
  </si>
  <si>
    <t>2024020304</t>
  </si>
  <si>
    <t>2024020305</t>
  </si>
  <si>
    <t>2024020306</t>
  </si>
  <si>
    <t>2024020307</t>
  </si>
  <si>
    <t>2024020308</t>
  </si>
  <si>
    <t>2024020309</t>
  </si>
  <si>
    <t>2024020310</t>
  </si>
  <si>
    <t>2024020311</t>
  </si>
  <si>
    <t>2024020312</t>
  </si>
  <si>
    <t>2024020313</t>
  </si>
  <si>
    <t>2024020314</t>
  </si>
  <si>
    <t>2024020315</t>
  </si>
  <si>
    <t>2024020316</t>
  </si>
  <si>
    <t>2024020317</t>
  </si>
  <si>
    <t>2024020318</t>
  </si>
  <si>
    <t>2024020319</t>
  </si>
  <si>
    <t>2024020320</t>
  </si>
  <si>
    <t>2024020321</t>
  </si>
  <si>
    <t>2024020322</t>
  </si>
  <si>
    <t>2024020323</t>
  </si>
  <si>
    <t>2024020324</t>
  </si>
  <si>
    <t>2024020325</t>
  </si>
  <si>
    <t>2024020326</t>
  </si>
  <si>
    <t>2024020327</t>
  </si>
  <si>
    <t>2024020328</t>
  </si>
  <si>
    <t>2024020329</t>
  </si>
  <si>
    <t>2024020330</t>
  </si>
  <si>
    <t>2024020331</t>
  </si>
  <si>
    <t>2024020332</t>
  </si>
  <si>
    <t>2024020333</t>
  </si>
  <si>
    <t>2024020334</t>
  </si>
  <si>
    <t>2024020335</t>
  </si>
  <si>
    <t>2024020336</t>
  </si>
  <si>
    <t>2024020337</t>
  </si>
  <si>
    <t>2024020338</t>
  </si>
  <si>
    <t>2024020339</t>
  </si>
  <si>
    <t>2024020340</t>
  </si>
  <si>
    <t>2024020341</t>
  </si>
  <si>
    <t>2024020342</t>
  </si>
  <si>
    <t>2024020343</t>
  </si>
  <si>
    <t>2024020344</t>
  </si>
  <si>
    <t>2024020345</t>
  </si>
  <si>
    <t>2024020346</t>
  </si>
  <si>
    <t>2024020347</t>
  </si>
  <si>
    <t>2024020348</t>
  </si>
  <si>
    <t>2024020349</t>
  </si>
  <si>
    <t>2024020350</t>
  </si>
  <si>
    <t>2024020351</t>
  </si>
  <si>
    <t>2024020352</t>
  </si>
  <si>
    <t>2024020353</t>
  </si>
  <si>
    <t>2024020354</t>
  </si>
  <si>
    <t>2024020355</t>
  </si>
  <si>
    <t>2024020356</t>
  </si>
  <si>
    <t>2024020357</t>
  </si>
  <si>
    <t>2024020358</t>
  </si>
  <si>
    <t>2024020359</t>
  </si>
  <si>
    <t>2024020360</t>
  </si>
  <si>
    <t>2024020361</t>
  </si>
  <si>
    <t>2024020362</t>
  </si>
  <si>
    <t>2024020363</t>
  </si>
  <si>
    <t>2024020364</t>
  </si>
  <si>
    <t>2024020365</t>
  </si>
  <si>
    <t>2024020366</t>
  </si>
  <si>
    <t>2024020367</t>
  </si>
  <si>
    <t>2024020368</t>
  </si>
  <si>
    <t>2024020369</t>
  </si>
  <si>
    <t>2024020370</t>
  </si>
  <si>
    <t>2024020371</t>
  </si>
  <si>
    <t>2024020372</t>
  </si>
  <si>
    <t>2024020374</t>
  </si>
  <si>
    <t>2024020373</t>
  </si>
  <si>
    <t>2024020375</t>
  </si>
  <si>
    <t>2024020376</t>
  </si>
  <si>
    <t>2024020377</t>
  </si>
  <si>
    <t>2024020378</t>
  </si>
  <si>
    <t>2024020379</t>
  </si>
  <si>
    <t>2024020380</t>
  </si>
  <si>
    <t>2024020381</t>
  </si>
  <si>
    <t>2024020382</t>
  </si>
  <si>
    <t>2024020383</t>
  </si>
  <si>
    <t>2024020384</t>
  </si>
  <si>
    <t>2024020385</t>
  </si>
  <si>
    <t>2024020386</t>
  </si>
  <si>
    <t>2024020387</t>
  </si>
  <si>
    <t>2024020388</t>
  </si>
  <si>
    <t>2024020389</t>
  </si>
  <si>
    <t>2024020390</t>
  </si>
  <si>
    <t>2024020391</t>
  </si>
  <si>
    <t>2024020392</t>
  </si>
  <si>
    <t>2024020393</t>
  </si>
  <si>
    <t>2024020394</t>
  </si>
  <si>
    <t>2024020395</t>
  </si>
  <si>
    <t>2024020396</t>
  </si>
  <si>
    <t>2024020397</t>
  </si>
  <si>
    <t>2024020398</t>
  </si>
  <si>
    <t>2024020399</t>
  </si>
  <si>
    <t>2024020400</t>
  </si>
  <si>
    <t>2024020401</t>
  </si>
  <si>
    <t>2024020402</t>
  </si>
  <si>
    <t>2024020403</t>
  </si>
  <si>
    <t>2024020404</t>
  </si>
  <si>
    <t>2024020405</t>
  </si>
  <si>
    <t>2024020406</t>
  </si>
  <si>
    <t>2024020407</t>
  </si>
  <si>
    <t>2024020408</t>
  </si>
  <si>
    <t>2024020409</t>
  </si>
  <si>
    <t>2024020410</t>
  </si>
  <si>
    <t>2024020411</t>
  </si>
  <si>
    <t>2024020412</t>
  </si>
  <si>
    <t>2024020413</t>
  </si>
  <si>
    <t>2024020414</t>
  </si>
  <si>
    <t>2024020415</t>
  </si>
  <si>
    <t>2024020416</t>
  </si>
  <si>
    <t>2024020417</t>
  </si>
  <si>
    <t>2024020418</t>
  </si>
  <si>
    <t>2024020419</t>
  </si>
  <si>
    <t>2024020420</t>
  </si>
  <si>
    <t>2024020421</t>
  </si>
  <si>
    <t>2024020422</t>
  </si>
  <si>
    <t>2024020423</t>
  </si>
  <si>
    <t>2024020424</t>
  </si>
  <si>
    <t>2024020425</t>
  </si>
  <si>
    <t>2024020426</t>
  </si>
  <si>
    <t>2024020427</t>
  </si>
  <si>
    <t>2024020428</t>
  </si>
  <si>
    <t>2024020429</t>
  </si>
  <si>
    <t>2024020430</t>
  </si>
  <si>
    <t>2024020431</t>
  </si>
  <si>
    <t>2024020432</t>
  </si>
  <si>
    <t>2024020433</t>
  </si>
  <si>
    <t>2024020434</t>
  </si>
  <si>
    <t>2024020435</t>
  </si>
  <si>
    <t>2024020436</t>
  </si>
  <si>
    <t>2024020437</t>
  </si>
  <si>
    <t>2024020438</t>
  </si>
  <si>
    <t>2024020439</t>
  </si>
  <si>
    <t>2024020440</t>
  </si>
  <si>
    <t>2024020441</t>
  </si>
  <si>
    <t>2024020442</t>
  </si>
  <si>
    <t>2024020443</t>
  </si>
  <si>
    <t>2024020444</t>
  </si>
  <si>
    <t>2024020445</t>
  </si>
  <si>
    <t>2024020446</t>
  </si>
  <si>
    <t>2024020447</t>
  </si>
  <si>
    <t>2024020448</t>
  </si>
  <si>
    <t>2024020449</t>
  </si>
  <si>
    <t>2024020450</t>
  </si>
  <si>
    <t>2024020451</t>
  </si>
  <si>
    <t>2024020452</t>
  </si>
  <si>
    <t>2024020453</t>
  </si>
  <si>
    <t>2024020454</t>
  </si>
  <si>
    <t>2024020455</t>
  </si>
  <si>
    <t>2024020456</t>
  </si>
  <si>
    <t>2024020457</t>
  </si>
  <si>
    <t>2024020458</t>
  </si>
  <si>
    <t>2024020459</t>
  </si>
  <si>
    <t>2024020460</t>
  </si>
  <si>
    <t>2024020461</t>
  </si>
  <si>
    <t>2024020462</t>
  </si>
  <si>
    <t>2024020463</t>
  </si>
  <si>
    <t>2024020464</t>
  </si>
  <si>
    <t>2024020465</t>
  </si>
  <si>
    <t>2024020466</t>
  </si>
  <si>
    <t>2024020468</t>
  </si>
  <si>
    <t>2024020467</t>
  </si>
  <si>
    <t>2024020469</t>
  </si>
  <si>
    <t>2024020470</t>
  </si>
  <si>
    <t>2024020471</t>
  </si>
  <si>
    <t>2024020472</t>
  </si>
  <si>
    <t>2024020473</t>
  </si>
  <si>
    <t>2024020474</t>
  </si>
  <si>
    <t>2024020475</t>
  </si>
  <si>
    <t>2024020476</t>
  </si>
  <si>
    <t>2024020477</t>
  </si>
  <si>
    <t>2024020478</t>
  </si>
  <si>
    <t>2024020479</t>
  </si>
  <si>
    <t>2024020480</t>
  </si>
  <si>
    <t>2024020481</t>
  </si>
  <si>
    <t>2024020482</t>
  </si>
  <si>
    <t>2024020483</t>
  </si>
  <si>
    <t>2024020484</t>
  </si>
  <si>
    <t>2024020485</t>
  </si>
  <si>
    <t>2024020486</t>
  </si>
  <si>
    <t>2024020487</t>
  </si>
  <si>
    <t>2024020488</t>
  </si>
  <si>
    <t>2024020489</t>
  </si>
  <si>
    <t>2024020490</t>
  </si>
  <si>
    <t>2024020491</t>
  </si>
  <si>
    <t>2024020492</t>
  </si>
  <si>
    <t>2024020493</t>
  </si>
  <si>
    <t>2024020494</t>
  </si>
  <si>
    <t>2024020495</t>
  </si>
  <si>
    <t>2024020496</t>
  </si>
  <si>
    <t>2024020497</t>
  </si>
  <si>
    <t>2024020498</t>
  </si>
  <si>
    <t>2024020499</t>
  </si>
  <si>
    <t>2024020500</t>
  </si>
  <si>
    <t>2024020501</t>
  </si>
  <si>
    <t>2024020502</t>
  </si>
  <si>
    <t>2024020503</t>
  </si>
  <si>
    <t>2024020504</t>
  </si>
  <si>
    <t>2024020505</t>
  </si>
  <si>
    <t>2024020506</t>
  </si>
  <si>
    <t>2024020507</t>
  </si>
  <si>
    <t>2024020508</t>
  </si>
  <si>
    <t>2024020509</t>
  </si>
  <si>
    <t>2024020510</t>
  </si>
  <si>
    <t>2024020511</t>
  </si>
  <si>
    <t>2024020512</t>
  </si>
  <si>
    <t>2024020514</t>
  </si>
  <si>
    <t>2024020513</t>
  </si>
  <si>
    <t>2024020515</t>
  </si>
  <si>
    <t>2024020516</t>
  </si>
  <si>
    <t>2024020517</t>
  </si>
  <si>
    <t>2024020518</t>
  </si>
  <si>
    <t>2024020519</t>
  </si>
  <si>
    <t>2024020520</t>
  </si>
  <si>
    <t>2024020521</t>
  </si>
  <si>
    <t>2024020522</t>
  </si>
  <si>
    <t>2024020523</t>
  </si>
  <si>
    <t>2024020524</t>
  </si>
  <si>
    <t>2024020525</t>
  </si>
  <si>
    <t>2024020526</t>
  </si>
  <si>
    <t>2024020527</t>
  </si>
  <si>
    <t>2024020528</t>
  </si>
  <si>
    <t>2024020529</t>
  </si>
  <si>
    <t>2024020530</t>
  </si>
  <si>
    <t>2024020531</t>
  </si>
  <si>
    <t>2024020532</t>
  </si>
  <si>
    <t>2024020533</t>
  </si>
  <si>
    <t>2024020534</t>
  </si>
  <si>
    <t>2024020535</t>
  </si>
  <si>
    <t>2024020536</t>
  </si>
  <si>
    <t>2024020537</t>
  </si>
  <si>
    <t>2024020538</t>
  </si>
  <si>
    <t>2024020539</t>
  </si>
  <si>
    <t>2024020540</t>
  </si>
  <si>
    <t>2024020541</t>
  </si>
  <si>
    <t>2024020542</t>
  </si>
  <si>
    <t>2024020543</t>
  </si>
  <si>
    <t>2024020544</t>
  </si>
  <si>
    <t>2024020545</t>
  </si>
  <si>
    <t>2024020546</t>
  </si>
  <si>
    <t>2024020547</t>
  </si>
  <si>
    <t>2024020548</t>
  </si>
  <si>
    <t>2024020549</t>
  </si>
  <si>
    <t>2024020550</t>
  </si>
  <si>
    <t>2024020551</t>
  </si>
  <si>
    <t>2024020552</t>
  </si>
  <si>
    <t>2024020553</t>
  </si>
  <si>
    <t>2024020554</t>
  </si>
  <si>
    <t>2024020555</t>
  </si>
  <si>
    <t>2024020556</t>
  </si>
  <si>
    <t>2024020557</t>
  </si>
  <si>
    <t>2024020558</t>
  </si>
  <si>
    <t>2024020559</t>
  </si>
  <si>
    <t>2024020560</t>
  </si>
  <si>
    <t>2024020561</t>
  </si>
  <si>
    <t>2024020562</t>
  </si>
  <si>
    <t>2024020563</t>
  </si>
  <si>
    <t>2024020564</t>
  </si>
  <si>
    <t>2024020565</t>
  </si>
  <si>
    <t>2024020566</t>
  </si>
  <si>
    <t>2024020567</t>
  </si>
  <si>
    <t>2024020568</t>
  </si>
  <si>
    <t>2024020569</t>
  </si>
  <si>
    <t>2024020570</t>
  </si>
  <si>
    <t>2024020571</t>
  </si>
  <si>
    <t>2024020572</t>
  </si>
  <si>
    <t>2024020573</t>
  </si>
  <si>
    <t>2024020574</t>
  </si>
  <si>
    <t>2024020575</t>
  </si>
  <si>
    <t>2024020576</t>
  </si>
  <si>
    <t>2024020582</t>
  </si>
  <si>
    <t>2024020578</t>
  </si>
  <si>
    <t>2024020579</t>
  </si>
  <si>
    <t>2024020580</t>
  </si>
  <si>
    <t>2024020581</t>
  </si>
  <si>
    <t>2024020583</t>
  </si>
  <si>
    <t>2024020584</t>
  </si>
  <si>
    <t>2024020577</t>
  </si>
  <si>
    <t>2024020585</t>
  </si>
  <si>
    <t>2024020586</t>
  </si>
  <si>
    <t>2024020587</t>
  </si>
  <si>
    <t>2024020588</t>
  </si>
  <si>
    <t>2024020589</t>
  </si>
  <si>
    <t>2024020590</t>
  </si>
  <si>
    <t>2024020591</t>
  </si>
  <si>
    <t>2024020592</t>
  </si>
  <si>
    <t>2024020593</t>
  </si>
  <si>
    <t>2024020594</t>
  </si>
  <si>
    <t>2024020595</t>
  </si>
  <si>
    <t>2024020596</t>
  </si>
  <si>
    <t>2024020597</t>
  </si>
  <si>
    <t>2024020598</t>
  </si>
  <si>
    <t>2024020599</t>
  </si>
  <si>
    <t>2024020600</t>
  </si>
  <si>
    <t>2024020601</t>
  </si>
  <si>
    <t>2024020602</t>
  </si>
  <si>
    <t>2024020603</t>
  </si>
  <si>
    <t>2024020604</t>
  </si>
  <si>
    <t>2024020605</t>
  </si>
  <si>
    <t>2024020606</t>
  </si>
  <si>
    <t>2024020607</t>
  </si>
  <si>
    <t>2024020608</t>
  </si>
  <si>
    <t>2024020609</t>
  </si>
  <si>
    <t>2024020610</t>
  </si>
  <si>
    <t>2024020611</t>
  </si>
  <si>
    <t>2024020612</t>
  </si>
  <si>
    <t>2024020613</t>
  </si>
  <si>
    <t>2024020614</t>
  </si>
  <si>
    <t>2024020615</t>
  </si>
  <si>
    <t>2024020616</t>
  </si>
  <si>
    <t>2024020618</t>
  </si>
  <si>
    <t>2024020619</t>
  </si>
  <si>
    <t>2024020620</t>
  </si>
  <si>
    <t>2024020621</t>
  </si>
  <si>
    <t>2024020622</t>
  </si>
  <si>
    <t>2024020623</t>
  </si>
  <si>
    <t>2024020624</t>
  </si>
  <si>
    <t>2024020625</t>
  </si>
  <si>
    <t>2024020626</t>
  </si>
  <si>
    <t>2024020627</t>
  </si>
  <si>
    <t>2024020628</t>
  </si>
  <si>
    <t>2024020629</t>
  </si>
  <si>
    <t>2024020630</t>
  </si>
  <si>
    <t>2024020631</t>
  </si>
  <si>
    <t>2024020632</t>
  </si>
  <si>
    <t>2024020633</t>
  </si>
  <si>
    <t>2024020634</t>
  </si>
  <si>
    <t>2024020635</t>
  </si>
  <si>
    <t>2024020636</t>
  </si>
  <si>
    <t>2024020637</t>
  </si>
  <si>
    <t>2024020638</t>
  </si>
  <si>
    <t>2024020639</t>
  </si>
  <si>
    <t>2024020640</t>
  </si>
  <si>
    <t>2024020641</t>
  </si>
  <si>
    <t>2024020642</t>
  </si>
  <si>
    <t>2024020643</t>
  </si>
  <si>
    <t>2024020645</t>
  </si>
  <si>
    <t>2024020644</t>
  </si>
  <si>
    <t>2024020646</t>
  </si>
  <si>
    <t>2024020647</t>
  </si>
  <si>
    <t>2024020648</t>
  </si>
  <si>
    <t>2024020649</t>
  </si>
  <si>
    <t>2024020650</t>
  </si>
  <si>
    <t>2024020651</t>
  </si>
  <si>
    <t>2024020652</t>
  </si>
  <si>
    <t>2024020653</t>
  </si>
  <si>
    <t>2024020654</t>
  </si>
  <si>
    <t>2024020655</t>
  </si>
  <si>
    <t>2024020656</t>
  </si>
  <si>
    <t>2024020657</t>
  </si>
  <si>
    <t>2024020658</t>
  </si>
  <si>
    <t>2024020660</t>
  </si>
  <si>
    <t>2024020659</t>
  </si>
  <si>
    <t>2024020661</t>
  </si>
  <si>
    <t>2024020662</t>
  </si>
  <si>
    <t>2024020663</t>
  </si>
  <si>
    <t>2024020664</t>
  </si>
  <si>
    <t>2024020665</t>
  </si>
  <si>
    <t>2024020666</t>
  </si>
  <si>
    <t>2024020667</t>
  </si>
  <si>
    <t>2024020668</t>
  </si>
  <si>
    <t>2024020669</t>
  </si>
  <si>
    <t>2024020670</t>
  </si>
  <si>
    <t>2024020671</t>
  </si>
  <si>
    <t>2024020672</t>
  </si>
  <si>
    <t>2024020673</t>
  </si>
  <si>
    <t>2024020674</t>
  </si>
  <si>
    <t>2024020675</t>
  </si>
  <si>
    <t>2024020676</t>
  </si>
  <si>
    <t>2024020677</t>
  </si>
  <si>
    <t>2024020678</t>
  </si>
  <si>
    <t>2024020679</t>
  </si>
  <si>
    <t>2024020680</t>
  </si>
  <si>
    <t>2024020681</t>
  </si>
  <si>
    <t>2024020682</t>
  </si>
  <si>
    <t>2024020683</t>
  </si>
  <si>
    <t>2024020684</t>
  </si>
  <si>
    <t>2024020685</t>
  </si>
  <si>
    <t>2024020686</t>
  </si>
  <si>
    <t>2024020687</t>
  </si>
  <si>
    <t>2024020688</t>
  </si>
  <si>
    <t>2024020689</t>
  </si>
  <si>
    <t>2024020690</t>
  </si>
  <si>
    <t>2024020691</t>
  </si>
  <si>
    <t>2024020692</t>
  </si>
  <si>
    <t>2024020693</t>
  </si>
  <si>
    <t>2024020694</t>
  </si>
  <si>
    <t>2024020696</t>
  </si>
  <si>
    <t>2024020697</t>
  </si>
  <si>
    <t>2024020698</t>
  </si>
  <si>
    <t>2024020695</t>
  </si>
  <si>
    <t>2024020699</t>
  </si>
  <si>
    <t>2024020700</t>
  </si>
  <si>
    <t>2024020701</t>
  </si>
  <si>
    <t>2024020702</t>
  </si>
  <si>
    <t>2024020703</t>
  </si>
  <si>
    <t>2024020704</t>
  </si>
  <si>
    <t>2024020705</t>
  </si>
  <si>
    <t>2024020706</t>
  </si>
  <si>
    <t>2024020707</t>
  </si>
  <si>
    <t>2024020708</t>
  </si>
  <si>
    <t>2024020709</t>
  </si>
  <si>
    <t>2024020710</t>
  </si>
  <si>
    <t>2024020711</t>
  </si>
  <si>
    <t>2024020712</t>
  </si>
  <si>
    <t>2024020713</t>
  </si>
  <si>
    <t>2024020714</t>
  </si>
  <si>
    <t>2024020715</t>
  </si>
  <si>
    <t>2024020716</t>
  </si>
  <si>
    <t>2024020717</t>
  </si>
  <si>
    <t>2024020718</t>
  </si>
  <si>
    <t>2024020719</t>
  </si>
  <si>
    <t>2024020720</t>
  </si>
  <si>
    <t>2024020721</t>
  </si>
  <si>
    <t>2024020722</t>
  </si>
  <si>
    <t>2024020723</t>
  </si>
  <si>
    <t>2024020724</t>
  </si>
  <si>
    <t>2024020725</t>
  </si>
  <si>
    <t>2024020726</t>
  </si>
  <si>
    <t>2024020727</t>
  </si>
  <si>
    <t>2024020728</t>
  </si>
  <si>
    <t>2024020729</t>
  </si>
  <si>
    <t>2024020730</t>
  </si>
  <si>
    <t>2024020731</t>
  </si>
  <si>
    <t>2024020732</t>
  </si>
  <si>
    <t>2024020733</t>
  </si>
  <si>
    <t>2024020734</t>
  </si>
  <si>
    <t>2024020735</t>
  </si>
  <si>
    <t>2024020736</t>
  </si>
  <si>
    <t>2024020737</t>
  </si>
  <si>
    <t>2024020738</t>
  </si>
  <si>
    <t>2024020739</t>
  </si>
  <si>
    <t>2024020740</t>
  </si>
  <si>
    <t>2024020741</t>
  </si>
  <si>
    <t>2024020742</t>
  </si>
  <si>
    <t>2024020743</t>
  </si>
  <si>
    <t>2024020744</t>
  </si>
  <si>
    <t>2024020745</t>
  </si>
  <si>
    <t>2024020746</t>
  </si>
  <si>
    <t>2024020747</t>
  </si>
  <si>
    <t>2024020748</t>
  </si>
  <si>
    <t>2024020749</t>
  </si>
  <si>
    <t>2024020750</t>
  </si>
  <si>
    <t>2024020751</t>
  </si>
  <si>
    <t>2024020752</t>
  </si>
  <si>
    <t>2024020753</t>
  </si>
  <si>
    <t>2024020754</t>
  </si>
  <si>
    <t>2024020755</t>
  </si>
  <si>
    <t>2024020756</t>
  </si>
  <si>
    <t>2024020758</t>
  </si>
  <si>
    <t>2024020757</t>
  </si>
  <si>
    <t>2024020759</t>
  </si>
  <si>
    <t>2024020760</t>
  </si>
  <si>
    <t>2024020761</t>
  </si>
  <si>
    <t>2024020762</t>
  </si>
  <si>
    <t>2024020763</t>
  </si>
  <si>
    <t>2024020764</t>
  </si>
  <si>
    <t>2024020765</t>
  </si>
  <si>
    <t>2024020766</t>
  </si>
  <si>
    <t>2024020767</t>
  </si>
  <si>
    <t>2024020768</t>
  </si>
  <si>
    <t>2024020769</t>
  </si>
  <si>
    <t>2024020770</t>
  </si>
  <si>
    <t>2024020771</t>
  </si>
  <si>
    <t>2024020772</t>
  </si>
  <si>
    <t>2024020774</t>
  </si>
  <si>
    <t>2024020773</t>
  </si>
  <si>
    <t>2024020775</t>
  </si>
  <si>
    <t>2024020776</t>
  </si>
  <si>
    <t>2024020777</t>
  </si>
  <si>
    <t>2024020778</t>
  </si>
  <si>
    <t>2024020779</t>
  </si>
  <si>
    <t>2024020780</t>
  </si>
  <si>
    <t>2024020781</t>
  </si>
  <si>
    <t>2024020782</t>
  </si>
  <si>
    <t>2024020783</t>
  </si>
  <si>
    <t>2024020784</t>
  </si>
  <si>
    <t>2024020785</t>
  </si>
  <si>
    <t>2024020786</t>
  </si>
  <si>
    <t>2024020787</t>
  </si>
  <si>
    <t>2024020788</t>
  </si>
  <si>
    <t>2024020789</t>
  </si>
  <si>
    <t>2024020790</t>
  </si>
  <si>
    <t>2024020791</t>
  </si>
  <si>
    <t>2024020792</t>
  </si>
  <si>
    <t>2024020793</t>
  </si>
  <si>
    <t>2024020794</t>
  </si>
  <si>
    <t>2024020795</t>
  </si>
  <si>
    <t>2024020796</t>
  </si>
  <si>
    <t>2024020797</t>
  </si>
  <si>
    <t>2024020798</t>
  </si>
  <si>
    <t>2024020799</t>
  </si>
  <si>
    <t>2024020800</t>
  </si>
  <si>
    <t>2024020801</t>
  </si>
  <si>
    <t>2024020802</t>
  </si>
  <si>
    <t>2024020803</t>
  </si>
  <si>
    <t>2024020804</t>
  </si>
  <si>
    <t>2024020805</t>
  </si>
  <si>
    <t>2024020806</t>
  </si>
  <si>
    <t>2024020807</t>
  </si>
  <si>
    <t>2024020808</t>
  </si>
  <si>
    <t>2024020809</t>
  </si>
  <si>
    <t>2024020810</t>
  </si>
  <si>
    <t>2024020811</t>
  </si>
  <si>
    <t>2024020812</t>
  </si>
  <si>
    <t>2024020813</t>
  </si>
  <si>
    <t>2024020814</t>
  </si>
  <si>
    <t>2024020815</t>
  </si>
  <si>
    <t>2024020817</t>
  </si>
  <si>
    <t>2024020816</t>
  </si>
  <si>
    <t>2024020818</t>
  </si>
  <si>
    <t>2024020819</t>
  </si>
  <si>
    <t>2024020820</t>
  </si>
  <si>
    <t>2024020821</t>
  </si>
  <si>
    <t>2024020822</t>
  </si>
  <si>
    <t>2024020823</t>
  </si>
  <si>
    <t>2024020824</t>
  </si>
  <si>
    <t>2024020825</t>
  </si>
  <si>
    <t>2024020826</t>
  </si>
  <si>
    <t>2024020827</t>
  </si>
  <si>
    <t>2024020828</t>
  </si>
  <si>
    <t>2024020829</t>
  </si>
  <si>
    <t>2024020830</t>
  </si>
  <si>
    <t>2024020831</t>
  </si>
  <si>
    <t>2024020832</t>
  </si>
  <si>
    <t>2024020833</t>
  </si>
  <si>
    <t>2024020834</t>
  </si>
  <si>
    <t>2024020835</t>
  </si>
  <si>
    <t>2024020836</t>
  </si>
  <si>
    <t>2024020837</t>
  </si>
  <si>
    <t>2024020838</t>
  </si>
  <si>
    <t>2024020839</t>
  </si>
  <si>
    <t>2024020840</t>
  </si>
  <si>
    <t>2024020841</t>
  </si>
  <si>
    <t>2024020842</t>
  </si>
  <si>
    <t>2024020843</t>
  </si>
  <si>
    <t>2024020844</t>
  </si>
  <si>
    <t>2024020845</t>
  </si>
  <si>
    <t>2024020846</t>
  </si>
  <si>
    <t>2024020847</t>
  </si>
  <si>
    <t>2024020848</t>
  </si>
  <si>
    <t>2024020849</t>
  </si>
  <si>
    <t>2024020850</t>
  </si>
  <si>
    <t>2024020851</t>
  </si>
  <si>
    <t>2024020852</t>
  </si>
  <si>
    <t>2024020853</t>
  </si>
  <si>
    <t>2024020854</t>
  </si>
  <si>
    <t>2024020855</t>
  </si>
  <si>
    <t>2024020857</t>
  </si>
  <si>
    <t>2024020856</t>
  </si>
  <si>
    <t>2024020858</t>
  </si>
  <si>
    <t>2024020859</t>
  </si>
  <si>
    <t>2024020860</t>
  </si>
  <si>
    <t>2024020861</t>
  </si>
  <si>
    <t>2024020862</t>
  </si>
  <si>
    <t>2024020863</t>
  </si>
  <si>
    <t>2024020864</t>
  </si>
  <si>
    <t>2024020865</t>
  </si>
  <si>
    <t>2024020867</t>
  </si>
  <si>
    <t>2024020866</t>
  </si>
  <si>
    <t>2024020868</t>
  </si>
  <si>
    <t>2024020869</t>
  </si>
  <si>
    <t>2024020870</t>
  </si>
  <si>
    <t>2024020871</t>
  </si>
  <si>
    <t>2024020872</t>
  </si>
  <si>
    <t>2024020873</t>
  </si>
  <si>
    <t>2024020874</t>
  </si>
  <si>
    <t>2024020875</t>
  </si>
  <si>
    <t>2024020876</t>
  </si>
  <si>
    <t>2024020877</t>
  </si>
  <si>
    <t>2024020878</t>
  </si>
  <si>
    <t>2024020879</t>
  </si>
  <si>
    <t>2024020880</t>
  </si>
  <si>
    <t>2024020881</t>
  </si>
  <si>
    <t>2024020882</t>
  </si>
  <si>
    <t>2024020883</t>
  </si>
  <si>
    <t>2024020884</t>
  </si>
  <si>
    <t>2024020885</t>
  </si>
  <si>
    <t>2024020886</t>
  </si>
  <si>
    <t>2024020887</t>
  </si>
  <si>
    <t>2024020889</t>
  </si>
  <si>
    <t>2024020888</t>
  </si>
  <si>
    <t>2024020890</t>
  </si>
  <si>
    <t>2024020891</t>
  </si>
  <si>
    <t>2024020894</t>
  </si>
  <si>
    <t>2024020892</t>
  </si>
  <si>
    <t>2024020893</t>
  </si>
  <si>
    <t>2024020895</t>
  </si>
  <si>
    <t>2024020896</t>
  </si>
  <si>
    <t>2024020897</t>
  </si>
  <si>
    <t>2024020898</t>
  </si>
  <si>
    <t>2024020899</t>
  </si>
  <si>
    <t>2024020900</t>
  </si>
  <si>
    <t>2024020901</t>
  </si>
  <si>
    <t>2024020902</t>
  </si>
  <si>
    <t>2024020903</t>
  </si>
  <si>
    <t>2024020904</t>
  </si>
  <si>
    <t>2024020905</t>
  </si>
  <si>
    <t>2024020906</t>
  </si>
  <si>
    <t>2024020907</t>
  </si>
  <si>
    <t>2024020908</t>
  </si>
  <si>
    <t>2024020909</t>
  </si>
  <si>
    <t>2024020910</t>
  </si>
  <si>
    <t>2024020911</t>
  </si>
  <si>
    <t>2024020912</t>
  </si>
  <si>
    <t>2024020913</t>
  </si>
  <si>
    <t>2024020914</t>
  </si>
  <si>
    <t>2024020915</t>
  </si>
  <si>
    <t>2024020916</t>
  </si>
  <si>
    <t>2024020917</t>
  </si>
  <si>
    <t>2024020918</t>
  </si>
  <si>
    <t>2024020919</t>
  </si>
  <si>
    <t>2024020920</t>
  </si>
  <si>
    <t>2024020922</t>
  </si>
  <si>
    <t>2024020923</t>
  </si>
  <si>
    <t>2024020924</t>
  </si>
  <si>
    <t>2024020921</t>
  </si>
  <si>
    <t>2024020925</t>
  </si>
  <si>
    <t>2024020926</t>
  </si>
  <si>
    <t>2024020927</t>
  </si>
  <si>
    <t>2024020928</t>
  </si>
  <si>
    <t>2024020929</t>
  </si>
  <si>
    <t>2024020930</t>
  </si>
  <si>
    <t>2024020931</t>
  </si>
  <si>
    <t>2024020932</t>
  </si>
  <si>
    <t>2024020933</t>
  </si>
  <si>
    <t>2024020934</t>
  </si>
  <si>
    <t>2024020935</t>
  </si>
  <si>
    <t>2024020936</t>
  </si>
  <si>
    <t>2024020938</t>
  </si>
  <si>
    <t>2024020939</t>
  </si>
  <si>
    <t>2024020940</t>
  </si>
  <si>
    <t>2024020937</t>
  </si>
  <si>
    <t>2024020941</t>
  </si>
  <si>
    <t>2024020942</t>
  </si>
  <si>
    <t>2024020943</t>
  </si>
  <si>
    <t>2024020944</t>
  </si>
  <si>
    <t>2024020945</t>
  </si>
  <si>
    <t>2024020946</t>
  </si>
  <si>
    <t>2024020947</t>
  </si>
  <si>
    <t>2024020949</t>
  </si>
  <si>
    <t>InterConf</t>
  </si>
  <si>
    <t>InterDiv</t>
  </si>
  <si>
    <t>CrossConf</t>
  </si>
  <si>
    <t>2024020950</t>
  </si>
  <si>
    <t>2024020951</t>
  </si>
  <si>
    <t>2024020952</t>
  </si>
  <si>
    <t>2024020948</t>
  </si>
  <si>
    <t>2024020953</t>
  </si>
  <si>
    <t>2024020954</t>
  </si>
  <si>
    <t>2024020955</t>
  </si>
  <si>
    <t>2024020956</t>
  </si>
  <si>
    <t>2024020957</t>
  </si>
  <si>
    <t>2024020958</t>
  </si>
  <si>
    <t>2024020959</t>
  </si>
  <si>
    <t>2024020960</t>
  </si>
  <si>
    <t>2024020961</t>
  </si>
  <si>
    <t>2024020962</t>
  </si>
  <si>
    <t>2024020963</t>
  </si>
  <si>
    <t>2024020964</t>
  </si>
  <si>
    <t>2024020965</t>
  </si>
  <si>
    <t>2024020966</t>
  </si>
  <si>
    <t>2024020967</t>
  </si>
  <si>
    <t>2024020968</t>
  </si>
  <si>
    <t>2024020969</t>
  </si>
  <si>
    <t>2024020970</t>
  </si>
  <si>
    <t>2024020971</t>
  </si>
  <si>
    <t>2024020972</t>
  </si>
  <si>
    <t>2024020973</t>
  </si>
  <si>
    <t>2024020974</t>
  </si>
  <si>
    <t>2024020975</t>
  </si>
  <si>
    <t>2024020976</t>
  </si>
  <si>
    <t>2024020977</t>
  </si>
  <si>
    <t>2024020978</t>
  </si>
  <si>
    <t>2024020979</t>
  </si>
  <si>
    <t>2024020980</t>
  </si>
  <si>
    <t>2024020981</t>
  </si>
  <si>
    <t>2024020982</t>
  </si>
  <si>
    <t>2024020983</t>
  </si>
  <si>
    <t>2024020984</t>
  </si>
  <si>
    <t>2024020985</t>
  </si>
  <si>
    <t>2024020986</t>
  </si>
  <si>
    <t>2024020987</t>
  </si>
  <si>
    <t>2024020988</t>
  </si>
  <si>
    <t>2024020989</t>
  </si>
  <si>
    <t>2024020990</t>
  </si>
  <si>
    <t>2024020991</t>
  </si>
  <si>
    <t>2024020992</t>
  </si>
  <si>
    <t>2024020994</t>
  </si>
  <si>
    <t>2024020995</t>
  </si>
  <si>
    <t>2024020996</t>
  </si>
  <si>
    <t>2024020993</t>
  </si>
  <si>
    <t>2024020997</t>
  </si>
  <si>
    <t>2024020998</t>
  </si>
  <si>
    <t>2024020999</t>
  </si>
  <si>
    <t>2024021000</t>
  </si>
  <si>
    <t>2024021001</t>
  </si>
  <si>
    <t>2024021002</t>
  </si>
  <si>
    <t>2024021003</t>
  </si>
  <si>
    <t>2024021004</t>
  </si>
  <si>
    <t>2024021005</t>
  </si>
  <si>
    <t>2024021006</t>
  </si>
  <si>
    <t>2024021007</t>
  </si>
  <si>
    <t>2024021008</t>
  </si>
  <si>
    <t>2024021009</t>
  </si>
  <si>
    <t>2024021010</t>
  </si>
  <si>
    <t>2024021011</t>
  </si>
  <si>
    <t>2024021012</t>
  </si>
  <si>
    <t>2024021013</t>
  </si>
  <si>
    <t>2024021014</t>
  </si>
  <si>
    <t>2024021015</t>
  </si>
  <si>
    <t>2024021016</t>
  </si>
  <si>
    <t>2024021017</t>
  </si>
  <si>
    <t>2024021018</t>
  </si>
  <si>
    <t>2024021019</t>
  </si>
  <si>
    <t>2024021020</t>
  </si>
  <si>
    <t>2024021021</t>
  </si>
  <si>
    <t>2024021022</t>
  </si>
  <si>
    <t>2024021023</t>
  </si>
  <si>
    <t>2024021024</t>
  </si>
  <si>
    <t>2024021025</t>
  </si>
  <si>
    <t>2024021026</t>
  </si>
  <si>
    <t>2024021027</t>
  </si>
  <si>
    <t>2024021028</t>
  </si>
  <si>
    <t>2024021029</t>
  </si>
  <si>
    <t>2024021030</t>
  </si>
  <si>
    <t>2024021031</t>
  </si>
  <si>
    <t>2024021032</t>
  </si>
  <si>
    <t>2024021033</t>
  </si>
  <si>
    <t>2024021034</t>
  </si>
  <si>
    <t>2024021035</t>
  </si>
  <si>
    <t>2024021036</t>
  </si>
  <si>
    <t>2024021037</t>
  </si>
  <si>
    <t>2024021038</t>
  </si>
  <si>
    <t>2024021039</t>
  </si>
  <si>
    <t>2024021040</t>
  </si>
  <si>
    <t>2024021041</t>
  </si>
  <si>
    <t>2024021043</t>
  </si>
  <si>
    <t>2024021044</t>
  </si>
  <si>
    <t>2024021045</t>
  </si>
  <si>
    <t>2024021042</t>
  </si>
  <si>
    <t>2024021046</t>
  </si>
  <si>
    <t>2024021047</t>
  </si>
  <si>
    <t>2024021048</t>
  </si>
  <si>
    <t>2024021049</t>
  </si>
  <si>
    <t>2024021050</t>
  </si>
  <si>
    <t>2024021051</t>
  </si>
  <si>
    <t>2024021052</t>
  </si>
  <si>
    <t>2024021053</t>
  </si>
  <si>
    <t>2024021054</t>
  </si>
  <si>
    <t>2024021055</t>
  </si>
  <si>
    <t>2024021056</t>
  </si>
  <si>
    <t>2024021057</t>
  </si>
  <si>
    <t>2024021058</t>
  </si>
  <si>
    <t>2024021059</t>
  </si>
  <si>
    <t>2024021060</t>
  </si>
  <si>
    <t>2024021061</t>
  </si>
  <si>
    <t>2024021062</t>
  </si>
  <si>
    <t>2024021063</t>
  </si>
  <si>
    <t>2024021064</t>
  </si>
  <si>
    <t>2024021065</t>
  </si>
  <si>
    <t>2024021066</t>
  </si>
  <si>
    <t>2024021067</t>
  </si>
  <si>
    <t>2024021068</t>
  </si>
  <si>
    <t>2024021069</t>
  </si>
  <si>
    <t>2024021070</t>
  </si>
  <si>
    <t>2024021071</t>
  </si>
  <si>
    <t>2024021072</t>
  </si>
  <si>
    <t>2024021073</t>
  </si>
  <si>
    <t>2024021074</t>
  </si>
  <si>
    <t>2024021075</t>
  </si>
  <si>
    <t>2024021076</t>
  </si>
  <si>
    <t>2024021077</t>
  </si>
  <si>
    <t>2024021078</t>
  </si>
  <si>
    <t>2024021079</t>
  </si>
  <si>
    <t>2024021080</t>
  </si>
  <si>
    <t>2024021081</t>
  </si>
  <si>
    <t>2024021083</t>
  </si>
  <si>
    <t>2024021084</t>
  </si>
  <si>
    <t>2024021082</t>
  </si>
  <si>
    <t>2024021085</t>
  </si>
  <si>
    <t>2024021086</t>
  </si>
  <si>
    <t>2024021087</t>
  </si>
  <si>
    <t>2024021088</t>
  </si>
  <si>
    <t>2024021089</t>
  </si>
  <si>
    <t>2024021090</t>
  </si>
  <si>
    <t>2024021091</t>
  </si>
  <si>
    <t>2024021092</t>
  </si>
  <si>
    <t>2024021093</t>
  </si>
  <si>
    <t>2024021094</t>
  </si>
  <si>
    <t>2024021095</t>
  </si>
  <si>
    <t>2024021096</t>
  </si>
  <si>
    <t>2024021097</t>
  </si>
  <si>
    <t>2024021098</t>
  </si>
  <si>
    <t>2024021099</t>
  </si>
  <si>
    <t>2024021100</t>
  </si>
  <si>
    <t>2024021101</t>
  </si>
  <si>
    <t>2024021102</t>
  </si>
  <si>
    <t>2024021103</t>
  </si>
  <si>
    <t>2024021104</t>
  </si>
  <si>
    <t>2024021105</t>
  </si>
  <si>
    <t>2024021106</t>
  </si>
  <si>
    <t>2024021107</t>
  </si>
  <si>
    <t>2024021108</t>
  </si>
  <si>
    <t>2024021109</t>
  </si>
  <si>
    <t>2024021110</t>
  </si>
  <si>
    <t>2024021111</t>
  </si>
  <si>
    <t>2024021112</t>
  </si>
  <si>
    <t>2024021113</t>
  </si>
  <si>
    <t>2024021114</t>
  </si>
  <si>
    <t>2024021115</t>
  </si>
  <si>
    <t>2024021116</t>
  </si>
  <si>
    <t>2024021117</t>
  </si>
  <si>
    <t>2024021118</t>
  </si>
  <si>
    <t>2024021119</t>
  </si>
  <si>
    <t>2024021120</t>
  </si>
  <si>
    <t>2024021121</t>
  </si>
  <si>
    <t>2024021122</t>
  </si>
  <si>
    <t>2024021123</t>
  </si>
  <si>
    <t>2024021124</t>
  </si>
  <si>
    <t>2024021125</t>
  </si>
  <si>
    <t>2024021126</t>
  </si>
  <si>
    <t>2024021127</t>
  </si>
  <si>
    <t>2024021128</t>
  </si>
  <si>
    <t>2024021129</t>
  </si>
  <si>
    <t>2024021130</t>
  </si>
  <si>
    <t>2024021131</t>
  </si>
  <si>
    <t>2024021132</t>
  </si>
  <si>
    <t>2024021133</t>
  </si>
  <si>
    <t>2024021134</t>
  </si>
  <si>
    <t>2024021135</t>
  </si>
  <si>
    <t>2024021136</t>
  </si>
  <si>
    <t>2024021137</t>
  </si>
  <si>
    <t>2024021138</t>
  </si>
  <si>
    <t>2024021139</t>
  </si>
  <si>
    <t>2024021140</t>
  </si>
  <si>
    <t>2024021141</t>
  </si>
  <si>
    <t>2024021142</t>
  </si>
  <si>
    <t>2024021143</t>
  </si>
  <si>
    <t>2024021144</t>
  </si>
  <si>
    <t>2024021145</t>
  </si>
  <si>
    <t>2024021146</t>
  </si>
  <si>
    <t>2024021147</t>
  </si>
  <si>
    <t>2024021148</t>
  </si>
  <si>
    <t>2024021150</t>
  </si>
  <si>
    <t>2024021149</t>
  </si>
  <si>
    <t>2024021151</t>
  </si>
  <si>
    <t>2024021152</t>
  </si>
  <si>
    <t>2024021153</t>
  </si>
  <si>
    <t>2024021154</t>
  </si>
  <si>
    <t>2024021155</t>
  </si>
  <si>
    <t>2024021156</t>
  </si>
  <si>
    <t>2024021157</t>
  </si>
  <si>
    <t>2024021158</t>
  </si>
  <si>
    <t>2024021159</t>
  </si>
  <si>
    <t>2024021160</t>
  </si>
  <si>
    <t>2024021161</t>
  </si>
  <si>
    <t>2024021162</t>
  </si>
  <si>
    <t>2024021163</t>
  </si>
  <si>
    <t>2024021164</t>
  </si>
  <si>
    <t>2024021165</t>
  </si>
  <si>
    <t>2024021166</t>
  </si>
  <si>
    <t>2024021167</t>
  </si>
  <si>
    <t>2024021168</t>
  </si>
  <si>
    <t>2024021169</t>
  </si>
  <si>
    <t>2024021170</t>
  </si>
  <si>
    <t>2024021171</t>
  </si>
  <si>
    <t>2024021172</t>
  </si>
  <si>
    <t>2024021173</t>
  </si>
  <si>
    <t>2024021174</t>
  </si>
  <si>
    <t>2024021175</t>
  </si>
  <si>
    <t>2024021176</t>
  </si>
  <si>
    <t>2024021177</t>
  </si>
  <si>
    <t>2024021178</t>
  </si>
  <si>
    <t>2024021179</t>
  </si>
  <si>
    <t>2024021180</t>
  </si>
  <si>
    <t>2024021181</t>
  </si>
  <si>
    <t>2024021182</t>
  </si>
  <si>
    <t>2024021183</t>
  </si>
  <si>
    <t>2024021184</t>
  </si>
  <si>
    <t>2024021185</t>
  </si>
  <si>
    <t>2024021186</t>
  </si>
  <si>
    <t>2024021187</t>
  </si>
  <si>
    <t>2024021188</t>
  </si>
  <si>
    <t>2024021189</t>
  </si>
  <si>
    <t>2024021190</t>
  </si>
  <si>
    <t>2024021191</t>
  </si>
  <si>
    <t>2024021192</t>
  </si>
  <si>
    <t>2024021193</t>
  </si>
  <si>
    <t>2024021194</t>
  </si>
  <si>
    <t>2024021195</t>
  </si>
  <si>
    <t>2024021196</t>
  </si>
  <si>
    <t>2024021197</t>
  </si>
  <si>
    <t>2024021198</t>
  </si>
  <si>
    <t>2024021199</t>
  </si>
  <si>
    <t>2024021200</t>
  </si>
  <si>
    <t>2024021201</t>
  </si>
  <si>
    <t>2024021202</t>
  </si>
  <si>
    <t>2024021203</t>
  </si>
  <si>
    <t>2024021204</t>
  </si>
  <si>
    <t>2024021205</t>
  </si>
  <si>
    <t>2024021206</t>
  </si>
  <si>
    <t>2024021207</t>
  </si>
  <si>
    <t>2024021208</t>
  </si>
  <si>
    <t>2024021209</t>
  </si>
  <si>
    <t>2024021210</t>
  </si>
  <si>
    <t>2024021211</t>
  </si>
  <si>
    <t>2024021212</t>
  </si>
  <si>
    <t>2024021213</t>
  </si>
  <si>
    <t>2024021214</t>
  </si>
  <si>
    <t>2024021215</t>
  </si>
  <si>
    <t>2024021216</t>
  </si>
  <si>
    <t>2024021217</t>
  </si>
  <si>
    <t>2024021218</t>
  </si>
  <si>
    <t>2024021219</t>
  </si>
  <si>
    <t>2024021220</t>
  </si>
  <si>
    <t>2024021221</t>
  </si>
  <si>
    <t>2024021222</t>
  </si>
  <si>
    <t>2024021223</t>
  </si>
  <si>
    <t>2024021224</t>
  </si>
  <si>
    <t>2024021225</t>
  </si>
  <si>
    <t>2024021226</t>
  </si>
  <si>
    <t>2024021227</t>
  </si>
  <si>
    <t>2024021228</t>
  </si>
  <si>
    <t>2024021229</t>
  </si>
  <si>
    <t>2024021230</t>
  </si>
  <si>
    <t>2024021231</t>
  </si>
  <si>
    <t>2024021232</t>
  </si>
  <si>
    <t>2024021233</t>
  </si>
  <si>
    <t>2024021234</t>
  </si>
  <si>
    <t>2024021235</t>
  </si>
  <si>
    <t>2024021236</t>
  </si>
  <si>
    <t>2024021237</t>
  </si>
  <si>
    <t>2024021238</t>
  </si>
  <si>
    <t>2024021239</t>
  </si>
  <si>
    <t>2024021240</t>
  </si>
  <si>
    <t>2024021241</t>
  </si>
  <si>
    <t>2024021242</t>
  </si>
  <si>
    <t>2024021243</t>
  </si>
  <si>
    <t>2024021244</t>
  </si>
  <si>
    <t>2024021245</t>
  </si>
  <si>
    <t>2024021246</t>
  </si>
  <si>
    <t>2024021247</t>
  </si>
  <si>
    <t>2024021248</t>
  </si>
  <si>
    <t>2024021249</t>
  </si>
  <si>
    <t>2024021250</t>
  </si>
  <si>
    <t>2024021251</t>
  </si>
  <si>
    <t>2024021253</t>
  </si>
  <si>
    <t>2024021252</t>
  </si>
  <si>
    <t>2024021254</t>
  </si>
  <si>
    <t>2024021255</t>
  </si>
  <si>
    <t>2024021256</t>
  </si>
  <si>
    <t>2024021257</t>
  </si>
  <si>
    <t>2024021258</t>
  </si>
  <si>
    <t>2024021259</t>
  </si>
  <si>
    <t>2024021260</t>
  </si>
  <si>
    <t>2024021261</t>
  </si>
  <si>
    <t>2024021262</t>
  </si>
  <si>
    <t>2024021263</t>
  </si>
  <si>
    <t>2024021264</t>
  </si>
  <si>
    <t>2024021265</t>
  </si>
  <si>
    <t>2024021266</t>
  </si>
  <si>
    <t>2024021267</t>
  </si>
  <si>
    <t>2024021268</t>
  </si>
  <si>
    <t>2024021269</t>
  </si>
  <si>
    <t>2024021270</t>
  </si>
  <si>
    <t>2024021271</t>
  </si>
  <si>
    <t>2024021272</t>
  </si>
  <si>
    <t>2024021273</t>
  </si>
  <si>
    <t>2024021274</t>
  </si>
  <si>
    <t>2024021275</t>
  </si>
  <si>
    <t>2024021276</t>
  </si>
  <si>
    <t>2024021277</t>
  </si>
  <si>
    <t>2024021278</t>
  </si>
  <si>
    <t>2024021279</t>
  </si>
  <si>
    <t>2024021280</t>
  </si>
  <si>
    <t>2024021281</t>
  </si>
  <si>
    <t>2024021282</t>
  </si>
  <si>
    <t>2024021283</t>
  </si>
  <si>
    <t>2024021284</t>
  </si>
  <si>
    <t>2024021285</t>
  </si>
  <si>
    <t>2024021286</t>
  </si>
  <si>
    <t>2024021287</t>
  </si>
  <si>
    <t>2024021288</t>
  </si>
  <si>
    <t>2024021289</t>
  </si>
  <si>
    <t>2024021290</t>
  </si>
  <si>
    <t>2024021291</t>
  </si>
  <si>
    <t>2024021292</t>
  </si>
  <si>
    <t>2024021293</t>
  </si>
  <si>
    <t>2024021294</t>
  </si>
  <si>
    <t>2024021295</t>
  </si>
  <si>
    <t>2024021296</t>
  </si>
  <si>
    <t>2024021297</t>
  </si>
  <si>
    <t>2024021298</t>
  </si>
  <si>
    <t>2024021299</t>
  </si>
  <si>
    <t>2024021300</t>
  </si>
  <si>
    <t>2024021301</t>
  </si>
  <si>
    <t>2024021302</t>
  </si>
  <si>
    <t>2024021303</t>
  </si>
  <si>
    <t>2024021304</t>
  </si>
  <si>
    <t>2024021305</t>
  </si>
  <si>
    <t>2024021306</t>
  </si>
  <si>
    <t>2024021307</t>
  </si>
  <si>
    <t>2024021308</t>
  </si>
  <si>
    <t>2024021309</t>
  </si>
  <si>
    <t>2024021310</t>
  </si>
  <si>
    <t>2024021311</t>
  </si>
  <si>
    <t>2024021312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</si>
</sst>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 applyAlignment="1">
      <alignment vertical="top" textRotation="90"/>
    </xf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69"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9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V1314" totalsRowShown="0" headerRowDxfId="168" dataDxfId="166" headerRowBorderDxfId="167">
  <autoFilter ref="A2:V1314" xr:uid="{5B054025-4CD5-437B-A2B1-4953810278F9}"/>
  <tableColumns count="22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165"/>
    <tableColumn id="4" xr3:uid="{2B6D103E-CF04-4221-A032-6566D087A240}" name="AwayTeam" dataDxfId="164"/>
    <tableColumn id="5" xr3:uid="{E9B83039-5C7E-45B4-A5F1-F54DF85D8DB5}" name="HomeTeam" dataDxfId="163"/>
    <tableColumn id="6" xr3:uid="{CA60FB2E-C878-4F57-9486-8FFAB21268D1}" name="PredictedAwayScore" dataDxfId="162"/>
    <tableColumn id="7" xr3:uid="{BDE84EDC-079B-4057-84F6-42C28780CF56}" name="PredictedHomeScore" dataDxfId="161"/>
    <tableColumn id="8" xr3:uid="{AB1145B6-73D2-4952-891E-2532100229DC}" name="PredictedWinner" dataDxfId="160"/>
    <tableColumn id="9" xr3:uid="{0FDA5C85-1339-41A1-AEB6-455F4E077F46}" name="PredictedResult" dataDxfId="159"/>
    <tableColumn id="10" xr3:uid="{6C6A6DF0-F9AE-4DAF-8957-8621DF7520A2}" name="ActualAwayScore" dataDxfId="158"/>
    <tableColumn id="11" xr3:uid="{B8B678E5-1823-43AE-95CC-BEE79D908CEE}" name="ActualHomeScore" dataDxfId="157"/>
    <tableColumn id="12" xr3:uid="{C650F2F7-7978-49EE-8737-DCE1A6311E23}" name="ActualWinner" dataDxfId="156">
      <calculatedColumnFormula>IF(OR($J3=$K3,AND(ISBLANK($J3),ISBLANK($K3))),"_",IF($J3&gt;$K3,$D3,$E3))</calculatedColumnFormula>
    </tableColumn>
    <tableColumn id="13" xr3:uid="{C3C777BB-B7C0-4722-9240-DAC37612029E}" name="ActualResult" dataDxfId="155"/>
    <tableColumn id="17" xr3:uid="{239B68C2-07A2-4506-9EC8-00E52DD7178A}" name="GameIsOver" dataDxfId="154">
      <calculatedColumnFormula>IF(ISBLANK(Table2[[#This Row],[ActualResult]]), 0, 1)</calculatedColumnFormula>
    </tableColumn>
    <tableColumn id="14" xr3:uid="{C40BC093-C7BF-4F78-9D28-E8E87FFCAD46}" name="CorrectWinnerPrediction" dataDxfId="153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152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151">
      <calculatedColumnFormula>IF(ISBLANK(Table2[[#This Row],[ActualResult]]), "_", IF(Table2[[#This Row],[ActualHomeScore]]=Table2[[#This Row],[PredictedHomeScore]], "Y", "N"))</calculatedColumnFormula>
    </tableColumn>
    <tableColumn id="18" xr3:uid="{2C8487CF-838F-422E-B5A2-3A0CC548E50A}" name="WatchedGame" dataDxfId="150"/>
    <tableColumn id="19" xr3:uid="{665B4234-0C9B-451F-996C-0671FAEA8ED7}" name="LosingTeam" dataDxfId="149">
      <calculatedColumnFormula>IF($L3="_", "_", IF($L3=$D3,$E3,$D3))</calculatedColumnFormula>
    </tableColumn>
    <tableColumn id="20" xr3:uid="{44E37CA6-669F-47CA-95D2-B831EB8B3628}" name="InterConf" dataDxfId="130">
      <calculatedColumnFormula>IF(VLOOKUP(Table2[[#This Row],[AwayTeam]],Table3[[Teams]:[D]],2)=VLOOKUP(Table2[[#This Row],[HomeTeam]],Table3[[Teams]:[D]],2),1,0)</calculatedColumnFormula>
    </tableColumn>
    <tableColumn id="21" xr3:uid="{78DE7D6E-6DD5-491B-9FC5-640D6B0B5A42}" name="InterDiv" dataDxfId="129">
      <calculatedColumnFormula>IF(VLOOKUP(Table2[[#This Row],[AwayTeam]],Table3[[Teams]:[D]],3)=VLOOKUP(Table2[[#This Row],[HomeTeam]],Table3[[Teams]:[D]],3),1,0)</calculatedColumnFormula>
    </tableColumn>
    <tableColumn id="22" xr3:uid="{CF57AF56-FFCF-4952-BAB8-36DAD7FDF03B}" name="CrossConf" dataDxfId="128">
      <calculatedColumnFormula>IF(VLOOKUP(Table2[[#This Row],[AwayTeam]],Table3[[Teams]:[D]],2)&lt;&gt;VLOOKUP(Table2[[#This Row],[HomeTeam]],Table3[[Teams]:[D]],2),1,0)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AS33" totalsRowShown="0" headerRowDxfId="148">
  <autoFilter ref="A1:AS33" xr:uid="{A403E24F-C71A-433A-846A-0616DE78145D}"/>
  <sortState xmlns:xlrd2="http://schemas.microsoft.com/office/spreadsheetml/2017/richdata2" ref="A2:AS33">
    <sortCondition ref="A1:A33"/>
  </sortState>
  <tableColumns count="45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147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7" xr3:uid="{3A0C0FDF-351B-4E2E-8967-A04CE845123C}" name="GP">
      <calculatedColumnFormula>E2+F2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146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145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144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E2-H2</calculatedColumnFormula>
    </tableColumn>
    <tableColumn id="44" xr3:uid="{60DF4118-11A2-4300-B09D-32FA60018163}" name="RL_A" dataDxfId="143">
      <calculatedColumnFormula>COUNTIFS(DataRegularSeason20242025!$D$3:$D$1315,$A2, DataRegularSeason20242025!$S$3:$S$1315, $A2,DataRegularSeason20242025!$M$3:$M$1315,"REG")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142">
      <calculatedColumnFormula>COUNTIFS(DataRegularSeason20242025!$E$3:$E$1315,$A2, DataRegularSeason20242025!$L$3:$L$1315, $A2, DataRegularSeason20242025!$N$3:$N$1315,1)</calculatedColumnFormula>
    </tableColumn>
    <tableColumn id="43" xr3:uid="{080CA1AA-BE46-4D92-85F9-CB14E09F42A9}" name="RW_H" dataDxfId="141">
      <calculatedColumnFormula>COUNTIFS(DataRegularSeason20242025!$E$3:$E$1315,$A2, DataRegularSeason20242025!$L$3:$L$1315, $A2,DataRegularSeason20242025!$N$3:$N$1315,1,DataRegularSeason20242025!$M$3:$M$1315,"REG")</calculatedColumnFormula>
    </tableColumn>
    <tableColumn id="42" xr3:uid="{FEA1E254-E38B-48EE-A97E-8A3647372BC0}" name="OTW_H" dataDxfId="140">
      <calculatedColumnFormula>COUNTIFS(DataRegularSeason20242025!$E$3:$E$1315,$A2, DataRegularSeason20242025!$L$3:$L$1315, $A2,DataRegularSeason20242025!$N$3:$N$1315,1,DataRegularSeason20242025!$M$3:$M$1315,"OT")</calculatedColumnFormula>
    </tableColumn>
    <tableColumn id="41" xr3:uid="{D17823F3-B47E-487C-B2B1-B02A87ECAD7C}" name="SOW_H" dataDxfId="139">
      <calculatedColumnFormula>COUNTIFS(DataRegularSeason20242025!$E$3:$E$1315,$A2, DataRegularSeason20242025!$L$3:$L$1315, $A2,DataRegularSeason20242025!$N$3:$N$1315,1,DataRegularSeason20242025!$M$3:$M$1315,"SO")</calculatedColumnFormula>
    </tableColumn>
    <tableColumn id="13" xr3:uid="{FD4BC9C2-CAF6-4C28-9765-D99A4F243C1C}" name="L_H">
      <calculatedColumnFormula>F2-P2</calculatedColumnFormula>
    </tableColumn>
    <tableColumn id="46" xr3:uid="{FA168EE9-75C9-4C1C-A08E-9FB5ACD03A4B}" name="RL_H" dataDxfId="138">
      <calculatedColumnFormula>COUNTIFS(DataRegularSeason20242025!$E$3:$E$1315,$A2, DataRegularSeason20242025!$S$3:$S$1315, $A2,DataRegularSeason20242025!$M$3:$M$1315,"REG")</calculatedColumnFormula>
    </tableColumn>
    <tableColumn id="35" xr3:uid="{9E9FAC75-9E40-4447-8D44-C5EA7137197A}" name="OTL_H" dataDxfId="137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136">
      <calculatedColumnFormula>COUNTIFS(DataRegularSeason20242025!$E$3:$E$1315,$A2, DataRegularSeason20242025!$S$3:$S$1315, $A2,DataRegularSeason20242025!$M$3:$M$1315,"SO")</calculatedColumnFormula>
    </tableColumn>
    <tableColumn id="36" xr3:uid="{963D35F6-3613-4CF0-B60C-81F6AC38687D}" name="PTS" dataDxfId="135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 dataDxfId="134">
      <calculatedColumnFormula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calculatedColumnFormula>
    </tableColumn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Z2-AA2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AC2-AD2</calculatedColumnFormula>
    </tableColumn>
    <tableColumn id="20" xr3:uid="{0583DA52-2751-40AF-83FB-1C7BF4DF75E3}" name="GF">
      <calculatedColumnFormula>Z2+AC2</calculatedColumnFormula>
    </tableColumn>
    <tableColumn id="21" xr3:uid="{772FF77E-9DE6-451A-A353-C2C0E9F3D2ED}" name="GA">
      <calculatedColumnFormula>AA2+AD2</calculatedColumnFormula>
    </tableColumn>
    <tableColumn id="22" xr3:uid="{68E990BB-5AA8-418C-85D8-CBD88D86254E}" name="GD">
      <calculatedColumnFormula>AF2-AG2</calculatedColumnFormula>
    </tableColumn>
    <tableColumn id="33" xr3:uid="{45FCD1A2-9784-4C0F-AD08-B5982E81719D}" name="GFPG" dataDxfId="133">
      <calculatedColumnFormula>Table3[[#This Row],[GF]]/Table3[[#This Row],[GP]]</calculatedColumnFormula>
    </tableColumn>
    <tableColumn id="32" xr3:uid="{F1CD7542-6690-4276-B0F0-95BFD01CFF0B}" name="GAPG" dataDxfId="132">
      <calculatedColumnFormula>Table3[[#This Row],[GA]]/Table3[[#This Row],[GP]]</calculatedColumnFormula>
    </tableColumn>
    <tableColumn id="31" xr3:uid="{39B39AC6-8EA7-4628-BDD5-D00B1BD609DA}" name="GDPG" dataDxfId="131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AL2+AM2</calculatedColumnFormula>
    </tableColumn>
    <tableColumn id="26" xr3:uid="{B54702F6-CAE9-4F4A-8853-8111767DBC87}" name="TimesPredictedLoserAway">
      <calculatedColumnFormula>E2-AL2</calculatedColumnFormula>
    </tableColumn>
    <tableColumn id="27" xr3:uid="{90A80F2D-4BC8-4200-ACD0-827C04F53D40}" name="TimesPredictedLoserHome">
      <calculatedColumnFormula>F2-AM2</calculatedColumnFormula>
    </tableColumn>
    <tableColumn id="28" xr3:uid="{090AC785-E56F-4BB1-8F9A-A65C1E4B89F9}" name="TimesPredictedLoser">
      <calculatedColumnFormula>AO2+AP2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Z1316"/>
  <sheetViews>
    <sheetView tabSelected="1" topLeftCell="A55" workbookViewId="0">
      <selection activeCell="L64" sqref="L64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1" width="4.5703125" customWidth="1"/>
    <col min="22" max="22" width="4.7109375" customWidth="1"/>
    <col min="25" max="25" width="15.5703125" bestFit="1" customWidth="1"/>
  </cols>
  <sheetData>
    <row r="1" spans="1:26" ht="60.75" customHeight="1" x14ac:dyDescent="0.25">
      <c r="F1" s="36" t="s">
        <v>78</v>
      </c>
      <c r="G1" s="36"/>
      <c r="H1" s="36"/>
      <c r="I1" s="36"/>
      <c r="J1" s="36" t="s">
        <v>79</v>
      </c>
      <c r="K1" s="36"/>
      <c r="L1" s="36"/>
      <c r="M1" s="36"/>
    </row>
    <row r="2" spans="1:26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  <c r="T2" s="12" t="s">
        <v>1060</v>
      </c>
      <c r="U2" s="12" t="s">
        <v>1061</v>
      </c>
      <c r="V2" s="12" t="s">
        <v>1062</v>
      </c>
    </row>
    <row r="3" spans="1:26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Row],[ActualResult]]),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  <c r="T3" s="45">
        <f>IF(VLOOKUP(Table2[[#This Row],[AwayTeam]],Table3[[Teams]:[D]],2)=VLOOKUP(Table2[[#This Row],[HomeTeam]],Table3[[Teams]:[D]],2),1,0)</f>
        <v>1</v>
      </c>
      <c r="U3" s="45">
        <f>IF(VLOOKUP(Table2[[#This Row],[AwayTeam]],Table3[[Teams]:[D]],3)=VLOOKUP(Table2[[#This Row],[HomeTeam]],Table3[[Teams]:[D]],3),1,0)</f>
        <v>0</v>
      </c>
      <c r="V3" s="45">
        <f>IF(VLOOKUP(Table2[[#This Row],[AwayTeam]],Table3[[Teams]:[D]],2)&lt;&gt;VLOOKUP(Table2[[#This Row],[HomeTeam]],Table3[[Teams]:[D]],2),1,0)</f>
        <v>0</v>
      </c>
    </row>
    <row r="4" spans="1:26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Row],[ActualResult]]),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T4" s="45">
        <f>IF(VLOOKUP(Table2[[#This Row],[AwayTeam]],Table3[[Teams]:[D]],2)=VLOOKUP(Table2[[#This Row],[HomeTeam]],Table3[[Teams]:[D]],2),1,0)</f>
        <v>1</v>
      </c>
      <c r="U4" s="45">
        <f>IF(VLOOKUP(Table2[[#This Row],[AwayTeam]],Table3[[Teams]:[D]],3)=VLOOKUP(Table2[[#This Row],[HomeTeam]],Table3[[Teams]:[D]],3),1,0)</f>
        <v>0</v>
      </c>
      <c r="V4" s="45">
        <f>IF(VLOOKUP(Table2[[#This Row],[AwayTeam]],Table3[[Teams]:[D]],2)&lt;&gt;VLOOKUP(Table2[[#This Row],[HomeTeam]],Table3[[Teams]:[D]],2),1,0)</f>
        <v>0</v>
      </c>
      <c r="Y4" t="s">
        <v>87</v>
      </c>
      <c r="Z4">
        <f>COUNTA($M$3:$M$1315)</f>
        <v>59</v>
      </c>
    </row>
    <row r="5" spans="1:26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Row],[ActualResult]]),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T5" s="45">
        <f>IF(VLOOKUP(Table2[[#This Row],[AwayTeam]],Table3[[Teams]:[D]],2)=VLOOKUP(Table2[[#This Row],[HomeTeam]],Table3[[Teams]:[D]],2),1,0)</f>
        <v>1</v>
      </c>
      <c r="U5" s="45">
        <f>IF(VLOOKUP(Table2[[#This Row],[AwayTeam]],Table3[[Teams]:[D]],3)=VLOOKUP(Table2[[#This Row],[HomeTeam]],Table3[[Teams]:[D]],3),1,0)</f>
        <v>0</v>
      </c>
      <c r="V5" s="45">
        <f>IF(VLOOKUP(Table2[[#This Row],[AwayTeam]],Table3[[Teams]:[D]],2)&lt;&gt;VLOOKUP(Table2[[#This Row],[HomeTeam]],Table3[[Teams]:[D]],2),1,0)</f>
        <v>0</v>
      </c>
      <c r="Y5" t="s">
        <v>86</v>
      </c>
      <c r="Z5">
        <f>COUNTIF($O$3:$O$1315,"Y")</f>
        <v>30</v>
      </c>
    </row>
    <row r="6" spans="1:26" x14ac:dyDescent="0.25">
      <c r="A6" s="1">
        <v>45573</v>
      </c>
      <c r="B6" s="1">
        <v>45573</v>
      </c>
      <c r="C6" s="9" t="s">
        <v>120</v>
      </c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Row],[ActualResult]]),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T6" s="45">
        <f>IF(VLOOKUP(Table2[[#This Row],[AwayTeam]],Table3[[Teams]:[D]],2)=VLOOKUP(Table2[[#This Row],[HomeTeam]],Table3[[Teams]:[D]],2),1,0)</f>
        <v>1</v>
      </c>
      <c r="U6" s="45">
        <f>IF(VLOOKUP(Table2[[#This Row],[AwayTeam]],Table3[[Teams]:[D]],3)=VLOOKUP(Table2[[#This Row],[HomeTeam]],Table3[[Teams]:[D]],3),1,0)</f>
        <v>1</v>
      </c>
      <c r="V6" s="45">
        <f>IF(VLOOKUP(Table2[[#This Row],[AwayTeam]],Table3[[Teams]:[D]],2)&lt;&gt;VLOOKUP(Table2[[#This Row],[HomeTeam]],Table3[[Teams]:[D]],2),1,0)</f>
        <v>0</v>
      </c>
      <c r="Y6" t="s">
        <v>88</v>
      </c>
      <c r="Z6">
        <f>Z4-Z5</f>
        <v>29</v>
      </c>
    </row>
    <row r="7" spans="1:26" x14ac:dyDescent="0.25">
      <c r="A7" s="3">
        <v>45573</v>
      </c>
      <c r="B7" s="3">
        <v>45573</v>
      </c>
      <c r="C7" s="10" t="s">
        <v>121</v>
      </c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Row],[ActualResult]]),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T7" s="45">
        <f>IF(VLOOKUP(Table2[[#This Row],[AwayTeam]],Table3[[Teams]:[D]],2)=VLOOKUP(Table2[[#This Row],[HomeTeam]],Table3[[Teams]:[D]],2),1,0)</f>
        <v>1</v>
      </c>
      <c r="U7" s="45">
        <f>IF(VLOOKUP(Table2[[#This Row],[AwayTeam]],Table3[[Teams]:[D]],3)=VLOOKUP(Table2[[#This Row],[HomeTeam]],Table3[[Teams]:[D]],3),1,0)</f>
        <v>1</v>
      </c>
      <c r="V7" s="45">
        <f>IF(VLOOKUP(Table2[[#This Row],[AwayTeam]],Table3[[Teams]:[D]],2)&lt;&gt;VLOOKUP(Table2[[#This Row],[HomeTeam]],Table3[[Teams]:[D]],2),1,0)</f>
        <v>0</v>
      </c>
      <c r="Y7" t="s">
        <v>89</v>
      </c>
      <c r="Z7" s="33">
        <f>Z5/Z4</f>
        <v>0.50847457627118642</v>
      </c>
    </row>
    <row r="8" spans="1:26" x14ac:dyDescent="0.25">
      <c r="A8" s="1">
        <v>45573</v>
      </c>
      <c r="B8" s="1">
        <v>45574</v>
      </c>
      <c r="C8" s="9" t="s">
        <v>122</v>
      </c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Row],[ActualResult]]),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  <c r="T8" s="45">
        <f>IF(VLOOKUP(Table2[[#This Row],[AwayTeam]],Table3[[Teams]:[D]],2)=VLOOKUP(Table2[[#This Row],[HomeTeam]],Table3[[Teams]:[D]],2),1,0)</f>
        <v>1</v>
      </c>
      <c r="U8" s="45">
        <f>IF(VLOOKUP(Table2[[#This Row],[AwayTeam]],Table3[[Teams]:[D]],3)=VLOOKUP(Table2[[#This Row],[HomeTeam]],Table3[[Teams]:[D]],3),1,0)</f>
        <v>1</v>
      </c>
      <c r="V8" s="45">
        <f>IF(VLOOKUP(Table2[[#This Row],[AwayTeam]],Table3[[Teams]:[D]],2)&lt;&gt;VLOOKUP(Table2[[#This Row],[HomeTeam]],Table3[[Teams]:[D]],2),1,0)</f>
        <v>0</v>
      </c>
    </row>
    <row r="9" spans="1:26" x14ac:dyDescent="0.25">
      <c r="A9" s="1">
        <v>45573</v>
      </c>
      <c r="B9" s="1">
        <v>45574</v>
      </c>
      <c r="C9" s="9" t="s">
        <v>123</v>
      </c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Row],[ActualResult]]),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  <c r="T9" s="45">
        <f>IF(VLOOKUP(Table2[[#This Row],[AwayTeam]],Table3[[Teams]:[D]],2)=VLOOKUP(Table2[[#This Row],[HomeTeam]],Table3[[Teams]:[D]],2),1,0)</f>
        <v>1</v>
      </c>
      <c r="U9" s="45">
        <f>IF(VLOOKUP(Table2[[#This Row],[AwayTeam]],Table3[[Teams]:[D]],3)=VLOOKUP(Table2[[#This Row],[HomeTeam]],Table3[[Teams]:[D]],3),1,0)</f>
        <v>1</v>
      </c>
      <c r="V9" s="45">
        <f>IF(VLOOKUP(Table2[[#This Row],[AwayTeam]],Table3[[Teams]:[D]],2)&lt;&gt;VLOOKUP(Table2[[#This Row],[HomeTeam]],Table3[[Teams]:[D]],2),1,0)</f>
        <v>0</v>
      </c>
    </row>
    <row r="10" spans="1:26" x14ac:dyDescent="0.25">
      <c r="A10" s="1">
        <v>45573</v>
      </c>
      <c r="B10" s="1">
        <v>45574</v>
      </c>
      <c r="C10" s="9" t="s">
        <v>124</v>
      </c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Row],[ActualResult]]),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  <c r="T10" s="45">
        <f>IF(VLOOKUP(Table2[[#This Row],[AwayTeam]],Table3[[Teams]:[D]],2)=VLOOKUP(Table2[[#This Row],[HomeTeam]],Table3[[Teams]:[D]],2),1,0)</f>
        <v>1</v>
      </c>
      <c r="U10" s="45">
        <f>IF(VLOOKUP(Table2[[#This Row],[AwayTeam]],Table3[[Teams]:[D]],3)=VLOOKUP(Table2[[#This Row],[HomeTeam]],Table3[[Teams]:[D]],3),1,0)</f>
        <v>0</v>
      </c>
      <c r="V10" s="45">
        <f>IF(VLOOKUP(Table2[[#This Row],[AwayTeam]],Table3[[Teams]:[D]],2)&lt;&gt;VLOOKUP(Table2[[#This Row],[HomeTeam]],Table3[[Teams]:[D]],2),1,0)</f>
        <v>0</v>
      </c>
    </row>
    <row r="11" spans="1:26" x14ac:dyDescent="0.25">
      <c r="A11" s="1">
        <v>45573</v>
      </c>
      <c r="B11" s="1">
        <v>45574</v>
      </c>
      <c r="C11" s="9" t="s">
        <v>125</v>
      </c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Row],[ActualResult]]),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  <c r="T11" s="45">
        <f>IF(VLOOKUP(Table2[[#This Row],[AwayTeam]],Table3[[Teams]:[D]],2)=VLOOKUP(Table2[[#This Row],[HomeTeam]],Table3[[Teams]:[D]],2),1,0)</f>
        <v>1</v>
      </c>
      <c r="U11" s="45">
        <f>IF(VLOOKUP(Table2[[#This Row],[AwayTeam]],Table3[[Teams]:[D]],3)=VLOOKUP(Table2[[#This Row],[HomeTeam]],Table3[[Teams]:[D]],3),1,0)</f>
        <v>1</v>
      </c>
      <c r="V11" s="45">
        <f>IF(VLOOKUP(Table2[[#This Row],[AwayTeam]],Table3[[Teams]:[D]],2)&lt;&gt;VLOOKUP(Table2[[#This Row],[HomeTeam]],Table3[[Teams]:[D]],2),1,0)</f>
        <v>0</v>
      </c>
    </row>
    <row r="12" spans="1:26" x14ac:dyDescent="0.25">
      <c r="A12" s="3">
        <v>45573</v>
      </c>
      <c r="B12" s="3">
        <v>45574</v>
      </c>
      <c r="C12" s="10" t="s">
        <v>126</v>
      </c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Row],[ActualResult]]),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  <c r="T12" s="45">
        <f>IF(VLOOKUP(Table2[[#This Row],[AwayTeam]],Table3[[Teams]:[D]],2)=VLOOKUP(Table2[[#This Row],[HomeTeam]],Table3[[Teams]:[D]],2),1,0)</f>
        <v>1</v>
      </c>
      <c r="U12" s="45">
        <f>IF(VLOOKUP(Table2[[#This Row],[AwayTeam]],Table3[[Teams]:[D]],3)=VLOOKUP(Table2[[#This Row],[HomeTeam]],Table3[[Teams]:[D]],3),1,0)</f>
        <v>0</v>
      </c>
      <c r="V12" s="45">
        <f>IF(VLOOKUP(Table2[[#This Row],[AwayTeam]],Table3[[Teams]:[D]],2)&lt;&gt;VLOOKUP(Table2[[#This Row],[HomeTeam]],Table3[[Teams]:[D]],2),1,0)</f>
        <v>0</v>
      </c>
    </row>
    <row r="13" spans="1:26" x14ac:dyDescent="0.25">
      <c r="A13" s="1">
        <v>45573</v>
      </c>
      <c r="B13" s="1">
        <v>45575</v>
      </c>
      <c r="C13" s="9" t="s">
        <v>127</v>
      </c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Row],[ActualResult]]),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  <c r="T13" s="45">
        <f>IF(VLOOKUP(Table2[[#This Row],[AwayTeam]],Table3[[Teams]:[D]],2)=VLOOKUP(Table2[[#This Row],[HomeTeam]],Table3[[Teams]:[D]],2),1,0)</f>
        <v>1</v>
      </c>
      <c r="U13" s="45">
        <f>IF(VLOOKUP(Table2[[#This Row],[AwayTeam]],Table3[[Teams]:[D]],3)=VLOOKUP(Table2[[#This Row],[HomeTeam]],Table3[[Teams]:[D]],3),1,0)</f>
        <v>1</v>
      </c>
      <c r="V13" s="45">
        <f>IF(VLOOKUP(Table2[[#This Row],[AwayTeam]],Table3[[Teams]:[D]],2)&lt;&gt;VLOOKUP(Table2[[#This Row],[HomeTeam]],Table3[[Teams]:[D]],2),1,0)</f>
        <v>0</v>
      </c>
    </row>
    <row r="14" spans="1:26" x14ac:dyDescent="0.25">
      <c r="A14" s="1">
        <v>45573</v>
      </c>
      <c r="B14" s="1">
        <v>45575</v>
      </c>
      <c r="C14" s="9" t="s">
        <v>128</v>
      </c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Row],[ActualResult]]),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  <c r="T14" s="45">
        <f>IF(VLOOKUP(Table2[[#This Row],[AwayTeam]],Table3[[Teams]:[D]],2)=VLOOKUP(Table2[[#This Row],[HomeTeam]],Table3[[Teams]:[D]],2),1,0)</f>
        <v>0</v>
      </c>
      <c r="U14" s="45">
        <f>IF(VLOOKUP(Table2[[#This Row],[AwayTeam]],Table3[[Teams]:[D]],3)=VLOOKUP(Table2[[#This Row],[HomeTeam]],Table3[[Teams]:[D]],3),1,0)</f>
        <v>0</v>
      </c>
      <c r="V14" s="45">
        <f>IF(VLOOKUP(Table2[[#This Row],[AwayTeam]],Table3[[Teams]:[D]],2)&lt;&gt;VLOOKUP(Table2[[#This Row],[HomeTeam]],Table3[[Teams]:[D]],2),1,0)</f>
        <v>1</v>
      </c>
    </row>
    <row r="15" spans="1:26" x14ac:dyDescent="0.25">
      <c r="A15" s="1">
        <v>45573</v>
      </c>
      <c r="B15" s="1">
        <v>45575</v>
      </c>
      <c r="C15" s="9" t="s">
        <v>129</v>
      </c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Row],[ActualResult]]),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  <c r="T15" s="45">
        <f>IF(VLOOKUP(Table2[[#This Row],[AwayTeam]],Table3[[Teams]:[D]],2)=VLOOKUP(Table2[[#This Row],[HomeTeam]],Table3[[Teams]:[D]],2),1,0)</f>
        <v>1</v>
      </c>
      <c r="U15" s="45">
        <f>IF(VLOOKUP(Table2[[#This Row],[AwayTeam]],Table3[[Teams]:[D]],3)=VLOOKUP(Table2[[#This Row],[HomeTeam]],Table3[[Teams]:[D]],3),1,0)</f>
        <v>1</v>
      </c>
      <c r="V15" s="45">
        <f>IF(VLOOKUP(Table2[[#This Row],[AwayTeam]],Table3[[Teams]:[D]],2)&lt;&gt;VLOOKUP(Table2[[#This Row],[HomeTeam]],Table3[[Teams]:[D]],2),1,0)</f>
        <v>0</v>
      </c>
    </row>
    <row r="16" spans="1:26" x14ac:dyDescent="0.25">
      <c r="A16" s="1">
        <v>45573</v>
      </c>
      <c r="B16" s="1">
        <v>45575</v>
      </c>
      <c r="C16" s="9" t="s">
        <v>132</v>
      </c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Row],[ActualResult]]),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  <c r="T16" s="45">
        <f>IF(VLOOKUP(Table2[[#This Row],[AwayTeam]],Table3[[Teams]:[D]],2)=VLOOKUP(Table2[[#This Row],[HomeTeam]],Table3[[Teams]:[D]],2),1,0)</f>
        <v>1</v>
      </c>
      <c r="U16" s="45">
        <f>IF(VLOOKUP(Table2[[#This Row],[AwayTeam]],Table3[[Teams]:[D]],3)=VLOOKUP(Table2[[#This Row],[HomeTeam]],Table3[[Teams]:[D]],3),1,0)</f>
        <v>0</v>
      </c>
      <c r="V16" s="45">
        <f>IF(VLOOKUP(Table2[[#This Row],[AwayTeam]],Table3[[Teams]:[D]],2)&lt;&gt;VLOOKUP(Table2[[#This Row],[HomeTeam]],Table3[[Teams]:[D]],2),1,0)</f>
        <v>0</v>
      </c>
    </row>
    <row r="17" spans="1:22" x14ac:dyDescent="0.25">
      <c r="A17" s="1">
        <v>45573</v>
      </c>
      <c r="B17" s="1">
        <v>45575</v>
      </c>
      <c r="C17" s="9" t="s">
        <v>130</v>
      </c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Row],[ActualResult]]),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  <c r="T17" s="45">
        <f>IF(VLOOKUP(Table2[[#This Row],[AwayTeam]],Table3[[Teams]:[D]],2)=VLOOKUP(Table2[[#This Row],[HomeTeam]],Table3[[Teams]:[D]],2),1,0)</f>
        <v>1</v>
      </c>
      <c r="U17" s="45">
        <f>IF(VLOOKUP(Table2[[#This Row],[AwayTeam]],Table3[[Teams]:[D]],3)=VLOOKUP(Table2[[#This Row],[HomeTeam]],Table3[[Teams]:[D]],3),1,0)</f>
        <v>0</v>
      </c>
      <c r="V17" s="45">
        <f>IF(VLOOKUP(Table2[[#This Row],[AwayTeam]],Table3[[Teams]:[D]],2)&lt;&gt;VLOOKUP(Table2[[#This Row],[HomeTeam]],Table3[[Teams]:[D]],2),1,0)</f>
        <v>0</v>
      </c>
    </row>
    <row r="18" spans="1:22" x14ac:dyDescent="0.25">
      <c r="A18" s="1">
        <v>45573</v>
      </c>
      <c r="B18" s="1">
        <v>45575</v>
      </c>
      <c r="C18" s="9" t="s">
        <v>131</v>
      </c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Row],[ActualResult]]),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  <c r="T18" s="45">
        <f>IF(VLOOKUP(Table2[[#This Row],[AwayTeam]],Table3[[Teams]:[D]],2)=VLOOKUP(Table2[[#This Row],[HomeTeam]],Table3[[Teams]:[D]],2),1,0)</f>
        <v>0</v>
      </c>
      <c r="U18" s="45">
        <f>IF(VLOOKUP(Table2[[#This Row],[AwayTeam]],Table3[[Teams]:[D]],3)=VLOOKUP(Table2[[#This Row],[HomeTeam]],Table3[[Teams]:[D]],3),1,0)</f>
        <v>0</v>
      </c>
      <c r="V18" s="45">
        <f>IF(VLOOKUP(Table2[[#This Row],[AwayTeam]],Table3[[Teams]:[D]],2)&lt;&gt;VLOOKUP(Table2[[#This Row],[HomeTeam]],Table3[[Teams]:[D]],2),1,0)</f>
        <v>1</v>
      </c>
    </row>
    <row r="19" spans="1:22" x14ac:dyDescent="0.25">
      <c r="A19" s="1">
        <v>45573</v>
      </c>
      <c r="B19" s="1">
        <v>45575</v>
      </c>
      <c r="C19" s="9" t="s">
        <v>133</v>
      </c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Row],[ActualResult]]),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  <c r="T19" s="45">
        <f>IF(VLOOKUP(Table2[[#This Row],[AwayTeam]],Table3[[Teams]:[D]],2)=VLOOKUP(Table2[[#This Row],[HomeTeam]],Table3[[Teams]:[D]],2),1,0)</f>
        <v>1</v>
      </c>
      <c r="U19" s="45">
        <f>IF(VLOOKUP(Table2[[#This Row],[AwayTeam]],Table3[[Teams]:[D]],3)=VLOOKUP(Table2[[#This Row],[HomeTeam]],Table3[[Teams]:[D]],3),1,0)</f>
        <v>1</v>
      </c>
      <c r="V19" s="45">
        <f>IF(VLOOKUP(Table2[[#This Row],[AwayTeam]],Table3[[Teams]:[D]],2)&lt;&gt;VLOOKUP(Table2[[#This Row],[HomeTeam]],Table3[[Teams]:[D]],2),1,0)</f>
        <v>0</v>
      </c>
    </row>
    <row r="20" spans="1:22" x14ac:dyDescent="0.25">
      <c r="A20" s="1">
        <v>45573</v>
      </c>
      <c r="B20" s="1">
        <v>45575</v>
      </c>
      <c r="C20" s="9" t="s">
        <v>134</v>
      </c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Row],[ActualResult]]),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  <c r="T20" s="45">
        <f>IF(VLOOKUP(Table2[[#This Row],[AwayTeam]],Table3[[Teams]:[D]],2)=VLOOKUP(Table2[[#This Row],[HomeTeam]],Table3[[Teams]:[D]],2),1,0)</f>
        <v>0</v>
      </c>
      <c r="U20" s="45">
        <f>IF(VLOOKUP(Table2[[#This Row],[AwayTeam]],Table3[[Teams]:[D]],3)=VLOOKUP(Table2[[#This Row],[HomeTeam]],Table3[[Teams]:[D]],3),1,0)</f>
        <v>0</v>
      </c>
      <c r="V20" s="45">
        <f>IF(VLOOKUP(Table2[[#This Row],[AwayTeam]],Table3[[Teams]:[D]],2)&lt;&gt;VLOOKUP(Table2[[#This Row],[HomeTeam]],Table3[[Teams]:[D]],2),1,0)</f>
        <v>1</v>
      </c>
    </row>
    <row r="21" spans="1:22" x14ac:dyDescent="0.25">
      <c r="A21" s="3">
        <v>45573</v>
      </c>
      <c r="B21" s="3">
        <v>45575</v>
      </c>
      <c r="C21" s="10" t="s">
        <v>135</v>
      </c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Row],[ActualResult]]),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  <c r="T21" s="45">
        <f>IF(VLOOKUP(Table2[[#This Row],[AwayTeam]],Table3[[Teams]:[D]],2)=VLOOKUP(Table2[[#This Row],[HomeTeam]],Table3[[Teams]:[D]],2),1,0)</f>
        <v>1</v>
      </c>
      <c r="U21" s="45">
        <f>IF(VLOOKUP(Table2[[#This Row],[AwayTeam]],Table3[[Teams]:[D]],3)=VLOOKUP(Table2[[#This Row],[HomeTeam]],Table3[[Teams]:[D]],3),1,0)</f>
        <v>0</v>
      </c>
      <c r="V21" s="45">
        <f>IF(VLOOKUP(Table2[[#This Row],[AwayTeam]],Table3[[Teams]:[D]],2)&lt;&gt;VLOOKUP(Table2[[#This Row],[HomeTeam]],Table3[[Teams]:[D]],2),1,0)</f>
        <v>0</v>
      </c>
    </row>
    <row r="22" spans="1:22" x14ac:dyDescent="0.25">
      <c r="A22" s="1">
        <v>45574</v>
      </c>
      <c r="B22" s="1">
        <v>45576</v>
      </c>
      <c r="C22" s="9" t="s">
        <v>136</v>
      </c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Row],[ActualResult]]),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  <c r="T22" s="45">
        <f>IF(VLOOKUP(Table2[[#This Row],[AwayTeam]],Table3[[Teams]:[D]],2)=VLOOKUP(Table2[[#This Row],[HomeTeam]],Table3[[Teams]:[D]],2),1,0)</f>
        <v>1</v>
      </c>
      <c r="U22" s="45">
        <f>IF(VLOOKUP(Table2[[#This Row],[AwayTeam]],Table3[[Teams]:[D]],3)=VLOOKUP(Table2[[#This Row],[HomeTeam]],Table3[[Teams]:[D]],3),1,0)</f>
        <v>0</v>
      </c>
      <c r="V22" s="45">
        <f>IF(VLOOKUP(Table2[[#This Row],[AwayTeam]],Table3[[Teams]:[D]],2)&lt;&gt;VLOOKUP(Table2[[#This Row],[HomeTeam]],Table3[[Teams]:[D]],2),1,0)</f>
        <v>0</v>
      </c>
    </row>
    <row r="23" spans="1:22" x14ac:dyDescent="0.25">
      <c r="A23" s="1">
        <v>45574</v>
      </c>
      <c r="B23" s="1">
        <v>45576</v>
      </c>
      <c r="C23" s="9" t="s">
        <v>137</v>
      </c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Row],[ActualResult]]),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  <c r="T23" s="45">
        <f>IF(VLOOKUP(Table2[[#This Row],[AwayTeam]],Table3[[Teams]:[D]],2)=VLOOKUP(Table2[[#This Row],[HomeTeam]],Table3[[Teams]:[D]],2),1,0)</f>
        <v>1</v>
      </c>
      <c r="U23" s="45">
        <f>IF(VLOOKUP(Table2[[#This Row],[AwayTeam]],Table3[[Teams]:[D]],3)=VLOOKUP(Table2[[#This Row],[HomeTeam]],Table3[[Teams]:[D]],3),1,0)</f>
        <v>1</v>
      </c>
      <c r="V23" s="45">
        <f>IF(VLOOKUP(Table2[[#This Row],[AwayTeam]],Table3[[Teams]:[D]],2)&lt;&gt;VLOOKUP(Table2[[#This Row],[HomeTeam]],Table3[[Teams]:[D]],2),1,0)</f>
        <v>0</v>
      </c>
    </row>
    <row r="24" spans="1:22" x14ac:dyDescent="0.25">
      <c r="A24" s="1">
        <v>45574</v>
      </c>
      <c r="B24" s="1">
        <v>45576</v>
      </c>
      <c r="C24" s="9" t="s">
        <v>138</v>
      </c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Row],[ActualResult]]),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  <c r="T24" s="45">
        <f>IF(VLOOKUP(Table2[[#This Row],[AwayTeam]],Table3[[Teams]:[D]],2)=VLOOKUP(Table2[[#This Row],[HomeTeam]],Table3[[Teams]:[D]],2),1,0)</f>
        <v>0</v>
      </c>
      <c r="U24" s="45">
        <f>IF(VLOOKUP(Table2[[#This Row],[AwayTeam]],Table3[[Teams]:[D]],3)=VLOOKUP(Table2[[#This Row],[HomeTeam]],Table3[[Teams]:[D]],3),1,0)</f>
        <v>0</v>
      </c>
      <c r="V24" s="45">
        <f>IF(VLOOKUP(Table2[[#This Row],[AwayTeam]],Table3[[Teams]:[D]],2)&lt;&gt;VLOOKUP(Table2[[#This Row],[HomeTeam]],Table3[[Teams]:[D]],2),1,0)</f>
        <v>1</v>
      </c>
    </row>
    <row r="25" spans="1:22" x14ac:dyDescent="0.25">
      <c r="A25" s="3">
        <v>45574</v>
      </c>
      <c r="B25" s="3">
        <v>45576</v>
      </c>
      <c r="C25" s="10" t="s">
        <v>139</v>
      </c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Row],[ActualResult]]),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  <c r="T25" s="45">
        <f>IF(VLOOKUP(Table2[[#This Row],[AwayTeam]],Table3[[Teams]:[D]],2)=VLOOKUP(Table2[[#This Row],[HomeTeam]],Table3[[Teams]:[D]],2),1,0)</f>
        <v>1</v>
      </c>
      <c r="U25" s="45">
        <f>IF(VLOOKUP(Table2[[#This Row],[AwayTeam]],Table3[[Teams]:[D]],3)=VLOOKUP(Table2[[#This Row],[HomeTeam]],Table3[[Teams]:[D]],3),1,0)</f>
        <v>0</v>
      </c>
      <c r="V25" s="45">
        <f>IF(VLOOKUP(Table2[[#This Row],[AwayTeam]],Table3[[Teams]:[D]],2)&lt;&gt;VLOOKUP(Table2[[#This Row],[HomeTeam]],Table3[[Teams]:[D]],2),1,0)</f>
        <v>0</v>
      </c>
    </row>
    <row r="26" spans="1:22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Row],[ActualResult]]),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  <c r="T26" s="45">
        <f>IF(VLOOKUP(Table2[[#This Row],[AwayTeam]],Table3[[Teams]:[D]],2)=VLOOKUP(Table2[[#This Row],[HomeTeam]],Table3[[Teams]:[D]],2),1,0)</f>
        <v>0</v>
      </c>
      <c r="U26" s="45">
        <f>IF(VLOOKUP(Table2[[#This Row],[AwayTeam]],Table3[[Teams]:[D]],3)=VLOOKUP(Table2[[#This Row],[HomeTeam]],Table3[[Teams]:[D]],3),1,0)</f>
        <v>0</v>
      </c>
      <c r="V26" s="45">
        <f>IF(VLOOKUP(Table2[[#This Row],[AwayTeam]],Table3[[Teams]:[D]],2)&lt;&gt;VLOOKUP(Table2[[#This Row],[HomeTeam]],Table3[[Teams]:[D]],2),1,0)</f>
        <v>1</v>
      </c>
    </row>
    <row r="27" spans="1:22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Row],[ActualResult]]),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  <c r="T27" s="45">
        <f>IF(VLOOKUP(Table2[[#This Row],[AwayTeam]],Table3[[Teams]:[D]],2)=VLOOKUP(Table2[[#This Row],[HomeTeam]],Table3[[Teams]:[D]],2),1,0)</f>
        <v>1</v>
      </c>
      <c r="U27" s="45">
        <f>IF(VLOOKUP(Table2[[#This Row],[AwayTeam]],Table3[[Teams]:[D]],3)=VLOOKUP(Table2[[#This Row],[HomeTeam]],Table3[[Teams]:[D]],3),1,0)</f>
        <v>1</v>
      </c>
      <c r="V27" s="45">
        <f>IF(VLOOKUP(Table2[[#This Row],[AwayTeam]],Table3[[Teams]:[D]],2)&lt;&gt;VLOOKUP(Table2[[#This Row],[HomeTeam]],Table3[[Teams]:[D]],2),1,0)</f>
        <v>0</v>
      </c>
    </row>
    <row r="28" spans="1:22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Row],[ActualResult]]),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  <c r="T28" s="45">
        <f>IF(VLOOKUP(Table2[[#This Row],[AwayTeam]],Table3[[Teams]:[D]],2)=VLOOKUP(Table2[[#This Row],[HomeTeam]],Table3[[Teams]:[D]],2),1,0)</f>
        <v>1</v>
      </c>
      <c r="U28" s="45">
        <f>IF(VLOOKUP(Table2[[#This Row],[AwayTeam]],Table3[[Teams]:[D]],3)=VLOOKUP(Table2[[#This Row],[HomeTeam]],Table3[[Teams]:[D]],3),1,0)</f>
        <v>0</v>
      </c>
      <c r="V28" s="45">
        <f>IF(VLOOKUP(Table2[[#This Row],[AwayTeam]],Table3[[Teams]:[D]],2)&lt;&gt;VLOOKUP(Table2[[#This Row],[HomeTeam]],Table3[[Teams]:[D]],2),1,0)</f>
        <v>0</v>
      </c>
    </row>
    <row r="29" spans="1:22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Row],[ActualResult]]),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  <c r="T29" s="45">
        <f>IF(VLOOKUP(Table2[[#This Row],[AwayTeam]],Table3[[Teams]:[D]],2)=VLOOKUP(Table2[[#This Row],[HomeTeam]],Table3[[Teams]:[D]],2),1,0)</f>
        <v>1</v>
      </c>
      <c r="U29" s="45">
        <f>IF(VLOOKUP(Table2[[#This Row],[AwayTeam]],Table3[[Teams]:[D]],3)=VLOOKUP(Table2[[#This Row],[HomeTeam]],Table3[[Teams]:[D]],3),1,0)</f>
        <v>1</v>
      </c>
      <c r="V29" s="45">
        <f>IF(VLOOKUP(Table2[[#This Row],[AwayTeam]],Table3[[Teams]:[D]],2)&lt;&gt;VLOOKUP(Table2[[#This Row],[HomeTeam]],Table3[[Teams]:[D]],2),1,0)</f>
        <v>0</v>
      </c>
    </row>
    <row r="30" spans="1:22" x14ac:dyDescent="0.25">
      <c r="A30" s="1">
        <v>45576</v>
      </c>
      <c r="B30" s="1">
        <v>45577</v>
      </c>
      <c r="C30" s="9" t="s">
        <v>140</v>
      </c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Row],[ActualResult]]),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  <c r="T30" s="45">
        <f>IF(VLOOKUP(Table2[[#This Row],[AwayTeam]],Table3[[Teams]:[D]],2)=VLOOKUP(Table2[[#This Row],[HomeTeam]],Table3[[Teams]:[D]],2),1,0)</f>
        <v>0</v>
      </c>
      <c r="U30" s="45">
        <f>IF(VLOOKUP(Table2[[#This Row],[AwayTeam]],Table3[[Teams]:[D]],3)=VLOOKUP(Table2[[#This Row],[HomeTeam]],Table3[[Teams]:[D]],3),1,0)</f>
        <v>0</v>
      </c>
      <c r="V30" s="45">
        <f>IF(VLOOKUP(Table2[[#This Row],[AwayTeam]],Table3[[Teams]:[D]],2)&lt;&gt;VLOOKUP(Table2[[#This Row],[HomeTeam]],Table3[[Teams]:[D]],2),1,0)</f>
        <v>1</v>
      </c>
    </row>
    <row r="31" spans="1:22" x14ac:dyDescent="0.25">
      <c r="A31" s="1">
        <v>45576</v>
      </c>
      <c r="B31" s="1">
        <v>45577</v>
      </c>
      <c r="C31" s="9" t="s">
        <v>141</v>
      </c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Row],[ActualResult]]), "_", IF(Table2[[#This Row],[ActualHomeScore]]=Table2[[#This Row],[PredictedHomeScore]], "Y", "N"))</f>
        <v>_</v>
      </c>
      <c r="R31" s="2"/>
      <c r="S31" s="2" t="str">
        <f t="shared" si="0"/>
        <v>_</v>
      </c>
      <c r="T31" s="45">
        <f>IF(VLOOKUP(Table2[[#This Row],[AwayTeam]],Table3[[Teams]:[D]],2)=VLOOKUP(Table2[[#This Row],[HomeTeam]],Table3[[Teams]:[D]],2),1,0)</f>
        <v>1</v>
      </c>
      <c r="U31" s="45">
        <f>IF(VLOOKUP(Table2[[#This Row],[AwayTeam]],Table3[[Teams]:[D]],3)=VLOOKUP(Table2[[#This Row],[HomeTeam]],Table3[[Teams]:[D]],3),1,0)</f>
        <v>0</v>
      </c>
      <c r="V31" s="45">
        <f>IF(VLOOKUP(Table2[[#This Row],[AwayTeam]],Table3[[Teams]:[D]],2)&lt;&gt;VLOOKUP(Table2[[#This Row],[HomeTeam]],Table3[[Teams]:[D]],2),1,0)</f>
        <v>0</v>
      </c>
    </row>
    <row r="32" spans="1:22" x14ac:dyDescent="0.25">
      <c r="A32" s="1">
        <v>45576</v>
      </c>
      <c r="B32" s="1">
        <v>45577</v>
      </c>
      <c r="C32" s="9" t="s">
        <v>142</v>
      </c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Row],[ActualResult]]),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  <c r="T32" s="45">
        <f>IF(VLOOKUP(Table2[[#This Row],[AwayTeam]],Table3[[Teams]:[D]],2)=VLOOKUP(Table2[[#This Row],[HomeTeam]],Table3[[Teams]:[D]],2),1,0)</f>
        <v>0</v>
      </c>
      <c r="U32" s="45">
        <f>IF(VLOOKUP(Table2[[#This Row],[AwayTeam]],Table3[[Teams]:[D]],3)=VLOOKUP(Table2[[#This Row],[HomeTeam]],Table3[[Teams]:[D]],3),1,0)</f>
        <v>0</v>
      </c>
      <c r="V32" s="45">
        <f>IF(VLOOKUP(Table2[[#This Row],[AwayTeam]],Table3[[Teams]:[D]],2)&lt;&gt;VLOOKUP(Table2[[#This Row],[HomeTeam]],Table3[[Teams]:[D]],2),1,0)</f>
        <v>1</v>
      </c>
    </row>
    <row r="33" spans="1:22" x14ac:dyDescent="0.25">
      <c r="A33" s="1">
        <v>45576</v>
      </c>
      <c r="B33" s="1">
        <v>45577</v>
      </c>
      <c r="C33" s="9" t="s">
        <v>143</v>
      </c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Row],[ActualResult]]),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  <c r="T33" s="45">
        <f>IF(VLOOKUP(Table2[[#This Row],[AwayTeam]],Table3[[Teams]:[D]],2)=VLOOKUP(Table2[[#This Row],[HomeTeam]],Table3[[Teams]:[D]],2),1,0)</f>
        <v>1</v>
      </c>
      <c r="U33" s="45">
        <f>IF(VLOOKUP(Table2[[#This Row],[AwayTeam]],Table3[[Teams]:[D]],3)=VLOOKUP(Table2[[#This Row],[HomeTeam]],Table3[[Teams]:[D]],3),1,0)</f>
        <v>1</v>
      </c>
      <c r="V33" s="45">
        <f>IF(VLOOKUP(Table2[[#This Row],[AwayTeam]],Table3[[Teams]:[D]],2)&lt;&gt;VLOOKUP(Table2[[#This Row],[HomeTeam]],Table3[[Teams]:[D]],2),1,0)</f>
        <v>0</v>
      </c>
    </row>
    <row r="34" spans="1:22" x14ac:dyDescent="0.25">
      <c r="A34" s="1">
        <v>45576</v>
      </c>
      <c r="B34" s="1">
        <v>45577</v>
      </c>
      <c r="C34" s="9" t="s">
        <v>144</v>
      </c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Row],[ActualResult]]),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  <c r="T34" s="45">
        <f>IF(VLOOKUP(Table2[[#This Row],[AwayTeam]],Table3[[Teams]:[D]],2)=VLOOKUP(Table2[[#This Row],[HomeTeam]],Table3[[Teams]:[D]],2),1,0)</f>
        <v>0</v>
      </c>
      <c r="U34" s="45">
        <f>IF(VLOOKUP(Table2[[#This Row],[AwayTeam]],Table3[[Teams]:[D]],3)=VLOOKUP(Table2[[#This Row],[HomeTeam]],Table3[[Teams]:[D]],3),1,0)</f>
        <v>0</v>
      </c>
      <c r="V34" s="45">
        <f>IF(VLOOKUP(Table2[[#This Row],[AwayTeam]],Table3[[Teams]:[D]],2)&lt;&gt;VLOOKUP(Table2[[#This Row],[HomeTeam]],Table3[[Teams]:[D]],2),1,0)</f>
        <v>1</v>
      </c>
    </row>
    <row r="35" spans="1:22" x14ac:dyDescent="0.25">
      <c r="A35" s="1">
        <v>45576</v>
      </c>
      <c r="B35" s="1">
        <v>45577</v>
      </c>
      <c r="C35" s="9" t="s">
        <v>145</v>
      </c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Row],[ActualResult]]),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  <c r="T35" s="45">
        <f>IF(VLOOKUP(Table2[[#This Row],[AwayTeam]],Table3[[Teams]:[D]],2)=VLOOKUP(Table2[[#This Row],[HomeTeam]],Table3[[Teams]:[D]],2),1,0)</f>
        <v>1</v>
      </c>
      <c r="U35" s="45">
        <f>IF(VLOOKUP(Table2[[#This Row],[AwayTeam]],Table3[[Teams]:[D]],3)=VLOOKUP(Table2[[#This Row],[HomeTeam]],Table3[[Teams]:[D]],3),1,0)</f>
        <v>0</v>
      </c>
      <c r="V35" s="45">
        <f>IF(VLOOKUP(Table2[[#This Row],[AwayTeam]],Table3[[Teams]:[D]],2)&lt;&gt;VLOOKUP(Table2[[#This Row],[HomeTeam]],Table3[[Teams]:[D]],2),1,0)</f>
        <v>0</v>
      </c>
    </row>
    <row r="36" spans="1:22" x14ac:dyDescent="0.25">
      <c r="A36" s="1">
        <v>45576</v>
      </c>
      <c r="B36" s="1">
        <v>45577</v>
      </c>
      <c r="C36" s="9" t="s">
        <v>146</v>
      </c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Row],[ActualResult]]),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  <c r="T36" s="45">
        <f>IF(VLOOKUP(Table2[[#This Row],[AwayTeam]],Table3[[Teams]:[D]],2)=VLOOKUP(Table2[[#This Row],[HomeTeam]],Table3[[Teams]:[D]],2),1,0)</f>
        <v>0</v>
      </c>
      <c r="U36" s="45">
        <f>IF(VLOOKUP(Table2[[#This Row],[AwayTeam]],Table3[[Teams]:[D]],3)=VLOOKUP(Table2[[#This Row],[HomeTeam]],Table3[[Teams]:[D]],3),1,0)</f>
        <v>0</v>
      </c>
      <c r="V36" s="45">
        <f>IF(VLOOKUP(Table2[[#This Row],[AwayTeam]],Table3[[Teams]:[D]],2)&lt;&gt;VLOOKUP(Table2[[#This Row],[HomeTeam]],Table3[[Teams]:[D]],2),1,0)</f>
        <v>1</v>
      </c>
    </row>
    <row r="37" spans="1:22" x14ac:dyDescent="0.25">
      <c r="A37" s="1">
        <v>45576</v>
      </c>
      <c r="B37" s="1">
        <v>45577</v>
      </c>
      <c r="C37" s="9" t="s">
        <v>147</v>
      </c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Row],[ActualResult]]),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  <c r="T37" s="45">
        <f>IF(VLOOKUP(Table2[[#This Row],[AwayTeam]],Table3[[Teams]:[D]],2)=VLOOKUP(Table2[[#This Row],[HomeTeam]],Table3[[Teams]:[D]],2),1,0)</f>
        <v>0</v>
      </c>
      <c r="U37" s="45">
        <f>IF(VLOOKUP(Table2[[#This Row],[AwayTeam]],Table3[[Teams]:[D]],3)=VLOOKUP(Table2[[#This Row],[HomeTeam]],Table3[[Teams]:[D]],3),1,0)</f>
        <v>0</v>
      </c>
      <c r="V37" s="45">
        <f>IF(VLOOKUP(Table2[[#This Row],[AwayTeam]],Table3[[Teams]:[D]],2)&lt;&gt;VLOOKUP(Table2[[#This Row],[HomeTeam]],Table3[[Teams]:[D]],2),1,0)</f>
        <v>1</v>
      </c>
    </row>
    <row r="38" spans="1:22" x14ac:dyDescent="0.25">
      <c r="A38" s="1">
        <v>45576</v>
      </c>
      <c r="B38" s="1">
        <v>45577</v>
      </c>
      <c r="C38" s="9" t="s">
        <v>148</v>
      </c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Row],[ActualResult]]),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  <c r="T38" s="45">
        <f>IF(VLOOKUP(Table2[[#This Row],[AwayTeam]],Table3[[Teams]:[D]],2)=VLOOKUP(Table2[[#This Row],[HomeTeam]],Table3[[Teams]:[D]],2),1,0)</f>
        <v>1</v>
      </c>
      <c r="U38" s="45">
        <f>IF(VLOOKUP(Table2[[#This Row],[AwayTeam]],Table3[[Teams]:[D]],3)=VLOOKUP(Table2[[#This Row],[HomeTeam]],Table3[[Teams]:[D]],3),1,0)</f>
        <v>0</v>
      </c>
      <c r="V38" s="45">
        <f>IF(VLOOKUP(Table2[[#This Row],[AwayTeam]],Table3[[Teams]:[D]],2)&lt;&gt;VLOOKUP(Table2[[#This Row],[HomeTeam]],Table3[[Teams]:[D]],2),1,0)</f>
        <v>0</v>
      </c>
    </row>
    <row r="39" spans="1:22" x14ac:dyDescent="0.25">
      <c r="A39" s="3">
        <v>45576</v>
      </c>
      <c r="B39" s="3">
        <v>45577</v>
      </c>
      <c r="C39" s="10" t="s">
        <v>149</v>
      </c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Row],[ActualResult]]),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  <c r="T39" s="45">
        <f>IF(VLOOKUP(Table2[[#This Row],[AwayTeam]],Table3[[Teams]:[D]],2)=VLOOKUP(Table2[[#This Row],[HomeTeam]],Table3[[Teams]:[D]],2),1,0)</f>
        <v>1</v>
      </c>
      <c r="U39" s="45">
        <f>IF(VLOOKUP(Table2[[#This Row],[AwayTeam]],Table3[[Teams]:[D]],3)=VLOOKUP(Table2[[#This Row],[HomeTeam]],Table3[[Teams]:[D]],3),1,0)</f>
        <v>1</v>
      </c>
      <c r="V39" s="45">
        <f>IF(VLOOKUP(Table2[[#This Row],[AwayTeam]],Table3[[Teams]:[D]],2)&lt;&gt;VLOOKUP(Table2[[#This Row],[HomeTeam]],Table3[[Teams]:[D]],2),1,0)</f>
        <v>0</v>
      </c>
    </row>
    <row r="40" spans="1:22" x14ac:dyDescent="0.25">
      <c r="A40" s="1">
        <v>45576</v>
      </c>
      <c r="B40" s="1">
        <v>45578</v>
      </c>
      <c r="C40" s="9" t="s">
        <v>150</v>
      </c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Row],[ActualResult]]),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  <c r="T40" s="45">
        <f>IF(VLOOKUP(Table2[[#This Row],[AwayTeam]],Table3[[Teams]:[D]],2)=VLOOKUP(Table2[[#This Row],[HomeTeam]],Table3[[Teams]:[D]],2),1,0)</f>
        <v>1</v>
      </c>
      <c r="U40" s="45">
        <f>IF(VLOOKUP(Table2[[#This Row],[AwayTeam]],Table3[[Teams]:[D]],3)=VLOOKUP(Table2[[#This Row],[HomeTeam]],Table3[[Teams]:[D]],3),1,0)</f>
        <v>1</v>
      </c>
      <c r="V40" s="45">
        <f>IF(VLOOKUP(Table2[[#This Row],[AwayTeam]],Table3[[Teams]:[D]],2)&lt;&gt;VLOOKUP(Table2[[#This Row],[HomeTeam]],Table3[[Teams]:[D]],2),1,0)</f>
        <v>0</v>
      </c>
    </row>
    <row r="41" spans="1:22" x14ac:dyDescent="0.25">
      <c r="A41" s="1">
        <v>45576</v>
      </c>
      <c r="B41" s="1">
        <v>45578</v>
      </c>
      <c r="C41" s="9" t="s">
        <v>151</v>
      </c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Row],[ActualResult]]), "_", IF(Table2[[#This Row],[ActualHomeScore]]=Table2[[#This Row],[PredictedHomeScore]], "Y", "N"))</f>
        <v>Y</v>
      </c>
      <c r="R41" s="2"/>
      <c r="S41" s="2" t="str">
        <f t="shared" si="0"/>
        <v>SEA</v>
      </c>
      <c r="T41" s="45">
        <f>IF(VLOOKUP(Table2[[#This Row],[AwayTeam]],Table3[[Teams]:[D]],2)=VLOOKUP(Table2[[#This Row],[HomeTeam]],Table3[[Teams]:[D]],2),1,0)</f>
        <v>1</v>
      </c>
      <c r="U41" s="45">
        <f>IF(VLOOKUP(Table2[[#This Row],[AwayTeam]],Table3[[Teams]:[D]],3)=VLOOKUP(Table2[[#This Row],[HomeTeam]],Table3[[Teams]:[D]],3),1,0)</f>
        <v>0</v>
      </c>
      <c r="V41" s="45">
        <f>IF(VLOOKUP(Table2[[#This Row],[AwayTeam]],Table3[[Teams]:[D]],2)&lt;&gt;VLOOKUP(Table2[[#This Row],[HomeTeam]],Table3[[Teams]:[D]],2),1,0)</f>
        <v>0</v>
      </c>
    </row>
    <row r="42" spans="1:22" x14ac:dyDescent="0.25">
      <c r="A42" s="1">
        <v>45576</v>
      </c>
      <c r="B42" s="1">
        <v>45578</v>
      </c>
      <c r="C42" s="9" t="s">
        <v>152</v>
      </c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Row],[ActualResult]]),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  <c r="T42" s="45">
        <f>IF(VLOOKUP(Table2[[#This Row],[AwayTeam]],Table3[[Teams]:[D]],2)=VLOOKUP(Table2[[#This Row],[HomeTeam]],Table3[[Teams]:[D]],2),1,0)</f>
        <v>1</v>
      </c>
      <c r="U42" s="45">
        <f>IF(VLOOKUP(Table2[[#This Row],[AwayTeam]],Table3[[Teams]:[D]],3)=VLOOKUP(Table2[[#This Row],[HomeTeam]],Table3[[Teams]:[D]],3),1,0)</f>
        <v>1</v>
      </c>
      <c r="V42" s="45">
        <f>IF(VLOOKUP(Table2[[#This Row],[AwayTeam]],Table3[[Teams]:[D]],2)&lt;&gt;VLOOKUP(Table2[[#This Row],[HomeTeam]],Table3[[Teams]:[D]],2),1,0)</f>
        <v>0</v>
      </c>
    </row>
    <row r="43" spans="1:22" x14ac:dyDescent="0.25">
      <c r="A43" s="3">
        <v>45576</v>
      </c>
      <c r="B43" s="3">
        <v>45578</v>
      </c>
      <c r="C43" s="10" t="s">
        <v>153</v>
      </c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Row],[ActualResult]]),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  <c r="T43" s="45">
        <f>IF(VLOOKUP(Table2[[#This Row],[AwayTeam]],Table3[[Teams]:[D]],2)=VLOOKUP(Table2[[#This Row],[HomeTeam]],Table3[[Teams]:[D]],2),1,0)</f>
        <v>1</v>
      </c>
      <c r="U43" s="45">
        <f>IF(VLOOKUP(Table2[[#This Row],[AwayTeam]],Table3[[Teams]:[D]],3)=VLOOKUP(Table2[[#This Row],[HomeTeam]],Table3[[Teams]:[D]],3),1,0)</f>
        <v>1</v>
      </c>
      <c r="V43" s="45">
        <f>IF(VLOOKUP(Table2[[#This Row],[AwayTeam]],Table3[[Teams]:[D]],2)&lt;&gt;VLOOKUP(Table2[[#This Row],[HomeTeam]],Table3[[Teams]:[D]],2),1,0)</f>
        <v>0</v>
      </c>
    </row>
    <row r="44" spans="1:22" x14ac:dyDescent="0.25">
      <c r="A44" s="1">
        <v>45578</v>
      </c>
      <c r="B44" s="1">
        <v>45579</v>
      </c>
      <c r="C44" s="9" t="s">
        <v>154</v>
      </c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Row],[ActualResult]]),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  <c r="T44" s="45">
        <f>IF(VLOOKUP(Table2[[#This Row],[AwayTeam]],Table3[[Teams]:[D]],2)=VLOOKUP(Table2[[#This Row],[HomeTeam]],Table3[[Teams]:[D]],2),1,0)</f>
        <v>1</v>
      </c>
      <c r="U44" s="45">
        <f>IF(VLOOKUP(Table2[[#This Row],[AwayTeam]],Table3[[Teams]:[D]],3)=VLOOKUP(Table2[[#This Row],[HomeTeam]],Table3[[Teams]:[D]],3),1,0)</f>
        <v>1</v>
      </c>
      <c r="V44" s="45">
        <f>IF(VLOOKUP(Table2[[#This Row],[AwayTeam]],Table3[[Teams]:[D]],2)&lt;&gt;VLOOKUP(Table2[[#This Row],[HomeTeam]],Table3[[Teams]:[D]],2),1,0)</f>
        <v>0</v>
      </c>
    </row>
    <row r="45" spans="1:22" x14ac:dyDescent="0.25">
      <c r="A45" s="1">
        <v>45578</v>
      </c>
      <c r="B45" s="1">
        <v>45579</v>
      </c>
      <c r="C45" s="9" t="s">
        <v>155</v>
      </c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Row],[ActualResult]]),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  <c r="T45" s="45">
        <f>IF(VLOOKUP(Table2[[#This Row],[AwayTeam]],Table3[[Teams]:[D]],2)=VLOOKUP(Table2[[#This Row],[HomeTeam]],Table3[[Teams]:[D]],2),1,0)</f>
        <v>0</v>
      </c>
      <c r="U45" s="45">
        <f>IF(VLOOKUP(Table2[[#This Row],[AwayTeam]],Table3[[Teams]:[D]],3)=VLOOKUP(Table2[[#This Row],[HomeTeam]],Table3[[Teams]:[D]],3),1,0)</f>
        <v>0</v>
      </c>
      <c r="V45" s="45">
        <f>IF(VLOOKUP(Table2[[#This Row],[AwayTeam]],Table3[[Teams]:[D]],2)&lt;&gt;VLOOKUP(Table2[[#This Row],[HomeTeam]],Table3[[Teams]:[D]],2),1,0)</f>
        <v>1</v>
      </c>
    </row>
    <row r="46" spans="1:22" x14ac:dyDescent="0.25">
      <c r="A46" s="1">
        <v>45578</v>
      </c>
      <c r="B46" s="1">
        <v>45579</v>
      </c>
      <c r="C46" s="9" t="s">
        <v>156</v>
      </c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Row],[ActualResult]]),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  <c r="T46" s="45">
        <f>IF(VLOOKUP(Table2[[#This Row],[AwayTeam]],Table3[[Teams]:[D]],2)=VLOOKUP(Table2[[#This Row],[HomeTeam]],Table3[[Teams]:[D]],2),1,0)</f>
        <v>0</v>
      </c>
      <c r="U46" s="45">
        <f>IF(VLOOKUP(Table2[[#This Row],[AwayTeam]],Table3[[Teams]:[D]],3)=VLOOKUP(Table2[[#This Row],[HomeTeam]],Table3[[Teams]:[D]],3),1,0)</f>
        <v>0</v>
      </c>
      <c r="V46" s="45">
        <f>IF(VLOOKUP(Table2[[#This Row],[AwayTeam]],Table3[[Teams]:[D]],2)&lt;&gt;VLOOKUP(Table2[[#This Row],[HomeTeam]],Table3[[Teams]:[D]],2),1,0)</f>
        <v>1</v>
      </c>
    </row>
    <row r="47" spans="1:22" x14ac:dyDescent="0.25">
      <c r="A47" s="1">
        <v>45578</v>
      </c>
      <c r="B47" s="1">
        <v>45579</v>
      </c>
      <c r="C47" s="9" t="s">
        <v>157</v>
      </c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Row],[ActualResult]]),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  <c r="T47" s="45">
        <f>IF(VLOOKUP(Table2[[#This Row],[AwayTeam]],Table3[[Teams]:[D]],2)=VLOOKUP(Table2[[#This Row],[HomeTeam]],Table3[[Teams]:[D]],2),1,0)</f>
        <v>1</v>
      </c>
      <c r="U47" s="45">
        <f>IF(VLOOKUP(Table2[[#This Row],[AwayTeam]],Table3[[Teams]:[D]],3)=VLOOKUP(Table2[[#This Row],[HomeTeam]],Table3[[Teams]:[D]],3),1,0)</f>
        <v>0</v>
      </c>
      <c r="V47" s="45">
        <f>IF(VLOOKUP(Table2[[#This Row],[AwayTeam]],Table3[[Teams]:[D]],2)&lt;&gt;VLOOKUP(Table2[[#This Row],[HomeTeam]],Table3[[Teams]:[D]],2),1,0)</f>
        <v>0</v>
      </c>
    </row>
    <row r="48" spans="1:22" x14ac:dyDescent="0.25">
      <c r="A48" s="1">
        <v>45578</v>
      </c>
      <c r="B48" s="1">
        <v>45579</v>
      </c>
      <c r="C48" s="9" t="s">
        <v>158</v>
      </c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Row],[ActualResult]]),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  <c r="T48" s="45">
        <f>IF(VLOOKUP(Table2[[#This Row],[AwayTeam]],Table3[[Teams]:[D]],2)=VLOOKUP(Table2[[#This Row],[HomeTeam]],Table3[[Teams]:[D]],2),1,0)</f>
        <v>1</v>
      </c>
      <c r="U48" s="45">
        <f>IF(VLOOKUP(Table2[[#This Row],[AwayTeam]],Table3[[Teams]:[D]],3)=VLOOKUP(Table2[[#This Row],[HomeTeam]],Table3[[Teams]:[D]],3),1,0)</f>
        <v>0</v>
      </c>
      <c r="V48" s="45">
        <f>IF(VLOOKUP(Table2[[#This Row],[AwayTeam]],Table3[[Teams]:[D]],2)&lt;&gt;VLOOKUP(Table2[[#This Row],[HomeTeam]],Table3[[Teams]:[D]],2),1,0)</f>
        <v>0</v>
      </c>
    </row>
    <row r="49" spans="1:22" x14ac:dyDescent="0.25">
      <c r="A49" s="3">
        <v>45578</v>
      </c>
      <c r="B49" s="3">
        <v>45579</v>
      </c>
      <c r="C49" s="10" t="s">
        <v>159</v>
      </c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Row],[ActualResult]]),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  <c r="T49" s="45">
        <f>IF(VLOOKUP(Table2[[#This Row],[AwayTeam]],Table3[[Teams]:[D]],2)=VLOOKUP(Table2[[#This Row],[HomeTeam]],Table3[[Teams]:[D]],2),1,0)</f>
        <v>0</v>
      </c>
      <c r="U49" s="45">
        <f>IF(VLOOKUP(Table2[[#This Row],[AwayTeam]],Table3[[Teams]:[D]],3)=VLOOKUP(Table2[[#This Row],[HomeTeam]],Table3[[Teams]:[D]],3),1,0)</f>
        <v>0</v>
      </c>
      <c r="V49" s="45">
        <f>IF(VLOOKUP(Table2[[#This Row],[AwayTeam]],Table3[[Teams]:[D]],2)&lt;&gt;VLOOKUP(Table2[[#This Row],[HomeTeam]],Table3[[Teams]:[D]],2),1,0)</f>
        <v>1</v>
      </c>
    </row>
    <row r="50" spans="1:22" x14ac:dyDescent="0.25">
      <c r="A50" s="1">
        <v>45580</v>
      </c>
      <c r="B50" s="1">
        <v>45580</v>
      </c>
      <c r="C50" s="9" t="s">
        <v>160</v>
      </c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Row],[ActualResult]]),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  <c r="T50" s="45">
        <f>IF(VLOOKUP(Table2[[#This Row],[AwayTeam]],Table3[[Teams]:[D]],2)=VLOOKUP(Table2[[#This Row],[HomeTeam]],Table3[[Teams]:[D]],2),1,0)</f>
        <v>0</v>
      </c>
      <c r="U50" s="45">
        <f>IF(VLOOKUP(Table2[[#This Row],[AwayTeam]],Table3[[Teams]:[D]],3)=VLOOKUP(Table2[[#This Row],[HomeTeam]],Table3[[Teams]:[D]],3),1,0)</f>
        <v>0</v>
      </c>
      <c r="V50" s="45">
        <f>IF(VLOOKUP(Table2[[#This Row],[AwayTeam]],Table3[[Teams]:[D]],2)&lt;&gt;VLOOKUP(Table2[[#This Row],[HomeTeam]],Table3[[Teams]:[D]],2),1,0)</f>
        <v>1</v>
      </c>
    </row>
    <row r="51" spans="1:22" x14ac:dyDescent="0.25">
      <c r="A51" s="1">
        <v>45580</v>
      </c>
      <c r="B51" s="1">
        <v>45580</v>
      </c>
      <c r="C51" s="9" t="s">
        <v>161</v>
      </c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Row],[ActualResult]]),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  <c r="T51" s="45">
        <f>IF(VLOOKUP(Table2[[#This Row],[AwayTeam]],Table3[[Teams]:[D]],2)=VLOOKUP(Table2[[#This Row],[HomeTeam]],Table3[[Teams]:[D]],2),1,0)</f>
        <v>0</v>
      </c>
      <c r="U51" s="45">
        <f>IF(VLOOKUP(Table2[[#This Row],[AwayTeam]],Table3[[Teams]:[D]],3)=VLOOKUP(Table2[[#This Row],[HomeTeam]],Table3[[Teams]:[D]],3),1,0)</f>
        <v>0</v>
      </c>
      <c r="V51" s="45">
        <f>IF(VLOOKUP(Table2[[#This Row],[AwayTeam]],Table3[[Teams]:[D]],2)&lt;&gt;VLOOKUP(Table2[[#This Row],[HomeTeam]],Table3[[Teams]:[D]],2),1,0)</f>
        <v>1</v>
      </c>
    </row>
    <row r="52" spans="1:22" x14ac:dyDescent="0.25">
      <c r="A52" s="1">
        <v>45580</v>
      </c>
      <c r="B52" s="1">
        <v>45580</v>
      </c>
      <c r="C52" s="9" t="s">
        <v>162</v>
      </c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Row],[ActualResult]]),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  <c r="T52" s="45">
        <f>IF(VLOOKUP(Table2[[#This Row],[AwayTeam]],Table3[[Teams]:[D]],2)=VLOOKUP(Table2[[#This Row],[HomeTeam]],Table3[[Teams]:[D]],2),1,0)</f>
        <v>1</v>
      </c>
      <c r="U52" s="45">
        <f>IF(VLOOKUP(Table2[[#This Row],[AwayTeam]],Table3[[Teams]:[D]],3)=VLOOKUP(Table2[[#This Row],[HomeTeam]],Table3[[Teams]:[D]],3),1,0)</f>
        <v>1</v>
      </c>
      <c r="V52" s="45">
        <f>IF(VLOOKUP(Table2[[#This Row],[AwayTeam]],Table3[[Teams]:[D]],2)&lt;&gt;VLOOKUP(Table2[[#This Row],[HomeTeam]],Table3[[Teams]:[D]],2),1,0)</f>
        <v>0</v>
      </c>
    </row>
    <row r="53" spans="1:22" x14ac:dyDescent="0.25">
      <c r="A53" s="1">
        <v>45580</v>
      </c>
      <c r="B53" s="1">
        <v>45580</v>
      </c>
      <c r="C53" s="9" t="s">
        <v>163</v>
      </c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Row],[ActualResult]]),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  <c r="T53" s="45">
        <f>IF(VLOOKUP(Table2[[#This Row],[AwayTeam]],Table3[[Teams]:[D]],2)=VLOOKUP(Table2[[#This Row],[HomeTeam]],Table3[[Teams]:[D]],2),1,0)</f>
        <v>1</v>
      </c>
      <c r="U53" s="45">
        <f>IF(VLOOKUP(Table2[[#This Row],[AwayTeam]],Table3[[Teams]:[D]],3)=VLOOKUP(Table2[[#This Row],[HomeTeam]],Table3[[Teams]:[D]],3),1,0)</f>
        <v>0</v>
      </c>
      <c r="V53" s="45">
        <f>IF(VLOOKUP(Table2[[#This Row],[AwayTeam]],Table3[[Teams]:[D]],2)&lt;&gt;VLOOKUP(Table2[[#This Row],[HomeTeam]],Table3[[Teams]:[D]],2),1,0)</f>
        <v>0</v>
      </c>
    </row>
    <row r="54" spans="1:22" x14ac:dyDescent="0.25">
      <c r="A54" s="1">
        <v>45580</v>
      </c>
      <c r="B54" s="1">
        <v>45580</v>
      </c>
      <c r="C54" s="9" t="s">
        <v>164</v>
      </c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Row],[ActualResult]]),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  <c r="T54" s="45">
        <f>IF(VLOOKUP(Table2[[#This Row],[AwayTeam]],Table3[[Teams]:[D]],2)=VLOOKUP(Table2[[#This Row],[HomeTeam]],Table3[[Teams]:[D]],2),1,0)</f>
        <v>1</v>
      </c>
      <c r="U54" s="45">
        <f>IF(VLOOKUP(Table2[[#This Row],[AwayTeam]],Table3[[Teams]:[D]],3)=VLOOKUP(Table2[[#This Row],[HomeTeam]],Table3[[Teams]:[D]],3),1,0)</f>
        <v>1</v>
      </c>
      <c r="V54" s="45">
        <f>IF(VLOOKUP(Table2[[#This Row],[AwayTeam]],Table3[[Teams]:[D]],2)&lt;&gt;VLOOKUP(Table2[[#This Row],[HomeTeam]],Table3[[Teams]:[D]],2),1,0)</f>
        <v>0</v>
      </c>
    </row>
    <row r="55" spans="1:22" x14ac:dyDescent="0.25">
      <c r="A55" s="1">
        <v>45580</v>
      </c>
      <c r="B55" s="1">
        <v>45580</v>
      </c>
      <c r="C55" s="9" t="s">
        <v>165</v>
      </c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Row],[ActualResult]]),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  <c r="T55" s="45">
        <f>IF(VLOOKUP(Table2[[#This Row],[AwayTeam]],Table3[[Teams]:[D]],2)=VLOOKUP(Table2[[#This Row],[HomeTeam]],Table3[[Teams]:[D]],2),1,0)</f>
        <v>1</v>
      </c>
      <c r="U55" s="45">
        <f>IF(VLOOKUP(Table2[[#This Row],[AwayTeam]],Table3[[Teams]:[D]],3)=VLOOKUP(Table2[[#This Row],[HomeTeam]],Table3[[Teams]:[D]],3),1,0)</f>
        <v>0</v>
      </c>
      <c r="V55" s="45">
        <f>IF(VLOOKUP(Table2[[#This Row],[AwayTeam]],Table3[[Teams]:[D]],2)&lt;&gt;VLOOKUP(Table2[[#This Row],[HomeTeam]],Table3[[Teams]:[D]],2),1,0)</f>
        <v>0</v>
      </c>
    </row>
    <row r="56" spans="1:22" x14ac:dyDescent="0.25">
      <c r="A56" s="1">
        <v>45580</v>
      </c>
      <c r="B56" s="1">
        <v>45580</v>
      </c>
      <c r="C56" s="9" t="s">
        <v>166</v>
      </c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Row],[ActualResult]]),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  <c r="T56" s="45">
        <f>IF(VLOOKUP(Table2[[#This Row],[AwayTeam]],Table3[[Teams]:[D]],2)=VLOOKUP(Table2[[#This Row],[HomeTeam]],Table3[[Teams]:[D]],2),1,0)</f>
        <v>1</v>
      </c>
      <c r="U56" s="45">
        <f>IF(VLOOKUP(Table2[[#This Row],[AwayTeam]],Table3[[Teams]:[D]],3)=VLOOKUP(Table2[[#This Row],[HomeTeam]],Table3[[Teams]:[D]],3),1,0)</f>
        <v>0</v>
      </c>
      <c r="V56" s="45">
        <f>IF(VLOOKUP(Table2[[#This Row],[AwayTeam]],Table3[[Teams]:[D]],2)&lt;&gt;VLOOKUP(Table2[[#This Row],[HomeTeam]],Table3[[Teams]:[D]],2),1,0)</f>
        <v>0</v>
      </c>
    </row>
    <row r="57" spans="1:22" x14ac:dyDescent="0.25">
      <c r="A57" s="1">
        <v>45580</v>
      </c>
      <c r="B57" s="1">
        <v>45580</v>
      </c>
      <c r="C57" s="9" t="s">
        <v>167</v>
      </c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Row],[ActualResult]]),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  <c r="T57" s="45">
        <f>IF(VLOOKUP(Table2[[#This Row],[AwayTeam]],Table3[[Teams]:[D]],2)=VLOOKUP(Table2[[#This Row],[HomeTeam]],Table3[[Teams]:[D]],2),1,0)</f>
        <v>1</v>
      </c>
      <c r="U57" s="45">
        <f>IF(VLOOKUP(Table2[[#This Row],[AwayTeam]],Table3[[Teams]:[D]],3)=VLOOKUP(Table2[[#This Row],[HomeTeam]],Table3[[Teams]:[D]],3),1,0)</f>
        <v>0</v>
      </c>
      <c r="V57" s="45">
        <f>IF(VLOOKUP(Table2[[#This Row],[AwayTeam]],Table3[[Teams]:[D]],2)&lt;&gt;VLOOKUP(Table2[[#This Row],[HomeTeam]],Table3[[Teams]:[D]],2),1,0)</f>
        <v>0</v>
      </c>
    </row>
    <row r="58" spans="1:22" x14ac:dyDescent="0.25">
      <c r="A58" s="3">
        <v>45580</v>
      </c>
      <c r="B58" s="3">
        <v>45580</v>
      </c>
      <c r="C58" s="10" t="s">
        <v>168</v>
      </c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Row],[ActualResult]]),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  <c r="T58" s="45">
        <f>IF(VLOOKUP(Table2[[#This Row],[AwayTeam]],Table3[[Teams]:[D]],2)=VLOOKUP(Table2[[#This Row],[HomeTeam]],Table3[[Teams]:[D]],2),1,0)</f>
        <v>0</v>
      </c>
      <c r="U58" s="45">
        <f>IF(VLOOKUP(Table2[[#This Row],[AwayTeam]],Table3[[Teams]:[D]],3)=VLOOKUP(Table2[[#This Row],[HomeTeam]],Table3[[Teams]:[D]],3),1,0)</f>
        <v>0</v>
      </c>
      <c r="V58" s="45">
        <f>IF(VLOOKUP(Table2[[#This Row],[AwayTeam]],Table3[[Teams]:[D]],2)&lt;&gt;VLOOKUP(Table2[[#This Row],[HomeTeam]],Table3[[Teams]:[D]],2),1,0)</f>
        <v>1</v>
      </c>
    </row>
    <row r="59" spans="1:22" x14ac:dyDescent="0.25">
      <c r="A59" s="1">
        <v>45580</v>
      </c>
      <c r="B59" s="1">
        <v>45581</v>
      </c>
      <c r="C59" s="9" t="s">
        <v>169</v>
      </c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>
        <v>5</v>
      </c>
      <c r="K59" s="2">
        <v>6</v>
      </c>
      <c r="L59" s="19" t="str">
        <f t="shared" si="2"/>
        <v>PIT</v>
      </c>
      <c r="M59" s="2" t="s">
        <v>77</v>
      </c>
      <c r="N59" s="2">
        <f>IF(ISBLANK(Table2[[#This Row],[ActualResult]]), 0, 1)</f>
        <v>1</v>
      </c>
      <c r="O59" s="2" t="str">
        <f>IF(ISBLANK(Table2[[#This Row],[ActualResult]]), "_", IF(Table2[[#This Row],[ActualWinner]]=Table2[[#This Row],[PredictedWinner]], "Y", "N"))</f>
        <v>Y</v>
      </c>
      <c r="P59" s="2" t="str">
        <f>IF(ISBLANK(Table2[[#This Row],[ActualResult]]), "_", IF(Table2[[#This Row],[ActualAwayScore]]=Table2[[#This Row],[PredictedAwayScore]], "Y", "N"))</f>
        <v>N</v>
      </c>
      <c r="Q59" s="2" t="str">
        <f>IF(ISBLANK(Table2[[#This Row],[ActualResult]]), "_", IF(Table2[[#This Row],[ActualHomeScore]]=Table2[[#This Row],[PredictedHomeScore]], "Y", "N"))</f>
        <v>N</v>
      </c>
      <c r="R59" s="2">
        <v>1</v>
      </c>
      <c r="S59" s="2" t="str">
        <f t="shared" si="0"/>
        <v>BUF</v>
      </c>
      <c r="T59" s="45">
        <f>IF(VLOOKUP(Table2[[#This Row],[AwayTeam]],Table3[[Teams]:[D]],2)=VLOOKUP(Table2[[#This Row],[HomeTeam]],Table3[[Teams]:[D]],2),1,0)</f>
        <v>1</v>
      </c>
      <c r="U59" s="45">
        <f>IF(VLOOKUP(Table2[[#This Row],[AwayTeam]],Table3[[Teams]:[D]],3)=VLOOKUP(Table2[[#This Row],[HomeTeam]],Table3[[Teams]:[D]],3),1,0)</f>
        <v>0</v>
      </c>
      <c r="V59" s="45">
        <f>IF(VLOOKUP(Table2[[#This Row],[AwayTeam]],Table3[[Teams]:[D]],2)&lt;&gt;VLOOKUP(Table2[[#This Row],[HomeTeam]],Table3[[Teams]:[D]],2),1,0)</f>
        <v>0</v>
      </c>
    </row>
    <row r="60" spans="1:22" x14ac:dyDescent="0.25">
      <c r="A60" s="1">
        <v>45580</v>
      </c>
      <c r="B60" s="1">
        <v>45581</v>
      </c>
      <c r="C60" s="9" t="s">
        <v>170</v>
      </c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>
        <v>2</v>
      </c>
      <c r="K60" s="2">
        <v>6</v>
      </c>
      <c r="L60" s="2" t="str">
        <f t="shared" si="2"/>
        <v>TOR</v>
      </c>
      <c r="M60" s="2" t="s">
        <v>40</v>
      </c>
      <c r="N60" s="2">
        <f>IF(ISBLANK(Table2[[#This Row],[ActualResult]]), 0, 1)</f>
        <v>1</v>
      </c>
      <c r="O60" s="2" t="str">
        <f>IF(ISBLANK(Table2[[#This Row],[ActualResult]]), "_", IF(Table2[[#This Row],[ActualWinner]]=Table2[[#This Row],[PredictedWinner]], "Y", "N"))</f>
        <v>Y</v>
      </c>
      <c r="P60" s="2" t="str">
        <f>IF(ISBLANK(Table2[[#This Row],[ActualResult]]), "_", IF(Table2[[#This Row],[ActualAwayScore]]=Table2[[#This Row],[PredictedAwayScore]], "Y", "N"))</f>
        <v>N</v>
      </c>
      <c r="Q60" s="2" t="str">
        <f>IF(ISBLANK(Table2[[#This Row],[ActualResult]]), "_", IF(Table2[[#This Row],[ActualHomeScore]]=Table2[[#This Row],[PredictedHomeScore]], "Y", "N"))</f>
        <v>N</v>
      </c>
      <c r="R60" s="2">
        <v>0</v>
      </c>
      <c r="S60" s="2" t="str">
        <f t="shared" si="0"/>
        <v>LAK</v>
      </c>
      <c r="T60" s="45">
        <f>IF(VLOOKUP(Table2[[#This Row],[AwayTeam]],Table3[[Teams]:[D]],2)=VLOOKUP(Table2[[#This Row],[HomeTeam]],Table3[[Teams]:[D]],2),1,0)</f>
        <v>0</v>
      </c>
      <c r="U60" s="45">
        <f>IF(VLOOKUP(Table2[[#This Row],[AwayTeam]],Table3[[Teams]:[D]],3)=VLOOKUP(Table2[[#This Row],[HomeTeam]],Table3[[Teams]:[D]],3),1,0)</f>
        <v>0</v>
      </c>
      <c r="V60" s="45">
        <f>IF(VLOOKUP(Table2[[#This Row],[AwayTeam]],Table3[[Teams]:[D]],2)&lt;&gt;VLOOKUP(Table2[[#This Row],[HomeTeam]],Table3[[Teams]:[D]],2),1,0)</f>
        <v>1</v>
      </c>
    </row>
    <row r="61" spans="1:22" x14ac:dyDescent="0.25">
      <c r="A61" s="1">
        <v>45580</v>
      </c>
      <c r="B61" s="1">
        <v>45581</v>
      </c>
      <c r="C61" s="9" t="s">
        <v>171</v>
      </c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>
        <v>5</v>
      </c>
      <c r="K61" s="2">
        <v>3</v>
      </c>
      <c r="L61" s="2" t="str">
        <f t="shared" si="2"/>
        <v>BOS</v>
      </c>
      <c r="M61" s="2" t="s">
        <v>40</v>
      </c>
      <c r="N61" s="2">
        <f>IF(ISBLANK(Table2[[#This Row],[ActualResult]]), 0, 1)</f>
        <v>1</v>
      </c>
      <c r="O61" s="2" t="str">
        <f>IF(ISBLANK(Table2[[#This Row],[ActualResult]]), "_", IF(Table2[[#This Row],[ActualWinner]]=Table2[[#This Row],[PredictedWinner]], "Y", "N"))</f>
        <v>Y</v>
      </c>
      <c r="P61" s="2" t="str">
        <f>IF(ISBLANK(Table2[[#This Row],[ActualResult]]), "_", IF(Table2[[#This Row],[ActualAwayScore]]=Table2[[#This Row],[PredictedAwayScore]], "Y", "N"))</f>
        <v>N</v>
      </c>
      <c r="Q61" s="2" t="str">
        <f>IF(ISBLANK(Table2[[#This Row],[ActualResult]]), "_", IF(Table2[[#This Row],[ActualHomeScore]]=Table2[[#This Row],[PredictedHomeScore]], "Y", "N"))</f>
        <v>N</v>
      </c>
      <c r="R61" s="2">
        <v>1</v>
      </c>
      <c r="S61" s="2" t="str">
        <f t="shared" si="0"/>
        <v>COL</v>
      </c>
      <c r="T61" s="45">
        <f>IF(VLOOKUP(Table2[[#This Row],[AwayTeam]],Table3[[Teams]:[D]],2)=VLOOKUP(Table2[[#This Row],[HomeTeam]],Table3[[Teams]:[D]],2),1,0)</f>
        <v>0</v>
      </c>
      <c r="U61" s="45">
        <f>IF(VLOOKUP(Table2[[#This Row],[AwayTeam]],Table3[[Teams]:[D]],3)=VLOOKUP(Table2[[#This Row],[HomeTeam]],Table3[[Teams]:[D]],3),1,0)</f>
        <v>0</v>
      </c>
      <c r="V61" s="45">
        <f>IF(VLOOKUP(Table2[[#This Row],[AwayTeam]],Table3[[Teams]:[D]],2)&lt;&gt;VLOOKUP(Table2[[#This Row],[HomeTeam]],Table3[[Teams]:[D]],2),1,0)</f>
        <v>1</v>
      </c>
    </row>
    <row r="62" spans="1:22" x14ac:dyDescent="0.25">
      <c r="A62" s="3">
        <v>45580</v>
      </c>
      <c r="B62" s="3">
        <v>45581</v>
      </c>
      <c r="C62" s="10" t="s">
        <v>172</v>
      </c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>
        <v>4</v>
      </c>
      <c r="K62" s="4">
        <v>5</v>
      </c>
      <c r="L62" s="2" t="str">
        <f t="shared" si="2"/>
        <v>ANA</v>
      </c>
      <c r="M62" s="4" t="s">
        <v>77</v>
      </c>
      <c r="N62" s="4">
        <f>IF(ISBLANK(Table2[[#This Row],[ActualResult]]), 0, 1)</f>
        <v>1</v>
      </c>
      <c r="O62" s="4" t="str">
        <f>IF(ISBLANK(Table2[[#This Row],[ActualResult]]), "_", IF(Table2[[#This Row],[ActualWinner]]=Table2[[#This Row],[PredictedWinner]], "Y", "N"))</f>
        <v>N</v>
      </c>
      <c r="P62" s="4" t="str">
        <f>IF(ISBLANK(Table2[[#This Row],[ActualResult]]), "_", IF(Table2[[#This Row],[ActualAwayScore]]=Table2[[#This Row],[PredictedAwayScore]], "Y", "N"))</f>
        <v>N</v>
      </c>
      <c r="Q62" s="4" t="str">
        <f>IF(ISBLANK(Table2[[#This Row],[ActualResult]]), "_", IF(Table2[[#This Row],[ActualHomeScore]]=Table2[[#This Row],[PredictedHomeScore]], "Y", "N"))</f>
        <v>N</v>
      </c>
      <c r="R62" s="2">
        <v>0</v>
      </c>
      <c r="S62" s="2" t="str">
        <f t="shared" si="0"/>
        <v>UTA</v>
      </c>
      <c r="T62" s="45">
        <f>IF(VLOOKUP(Table2[[#This Row],[AwayTeam]],Table3[[Teams]:[D]],2)=VLOOKUP(Table2[[#This Row],[HomeTeam]],Table3[[Teams]:[D]],2),1,0)</f>
        <v>1</v>
      </c>
      <c r="U62" s="45">
        <f>IF(VLOOKUP(Table2[[#This Row],[AwayTeam]],Table3[[Teams]:[D]],3)=VLOOKUP(Table2[[#This Row],[HomeTeam]],Table3[[Teams]:[D]],3),1,0)</f>
        <v>0</v>
      </c>
      <c r="V62" s="45">
        <f>IF(VLOOKUP(Table2[[#This Row],[AwayTeam]],Table3[[Teams]:[D]],2)&lt;&gt;VLOOKUP(Table2[[#This Row],[HomeTeam]],Table3[[Teams]:[D]],2),1,0)</f>
        <v>0</v>
      </c>
    </row>
    <row r="63" spans="1:22" x14ac:dyDescent="0.25">
      <c r="A63" s="1">
        <v>45581</v>
      </c>
      <c r="B63" s="1">
        <v>45582</v>
      </c>
      <c r="C63" s="9" t="s">
        <v>173</v>
      </c>
      <c r="D63" s="2" t="s">
        <v>28</v>
      </c>
      <c r="E63" s="2" t="s">
        <v>19</v>
      </c>
      <c r="F63" s="2">
        <v>2</v>
      </c>
      <c r="G63" s="2">
        <v>5</v>
      </c>
      <c r="H63" s="2" t="str">
        <f t="shared" si="1"/>
        <v>MTL</v>
      </c>
      <c r="I63" s="2" t="s">
        <v>40</v>
      </c>
      <c r="J63" s="2">
        <v>1</v>
      </c>
      <c r="K63" s="2">
        <v>1</v>
      </c>
      <c r="L63" s="19" t="str">
        <f t="shared" si="2"/>
        <v>_</v>
      </c>
      <c r="M63" s="2"/>
      <c r="N63" s="2">
        <f>IF(ISBLANK(Table2[[#This Row],[ActualResult]]), 0, 1)</f>
        <v>0</v>
      </c>
      <c r="O63" s="2" t="str">
        <f>IF(ISBLANK(Table2[[#This Row],[ActualResult]]), "_", IF(Table2[[#This Row],[ActualWinner]]=Table2[[#This Row],[PredictedWinner]], "Y", "N"))</f>
        <v>_</v>
      </c>
      <c r="P63" s="2" t="str">
        <f>IF(ISBLANK(Table2[[#This Row],[ActualResult]]), "_", IF(Table2[[#This Row],[ActualAwayScore]]=Table2[[#This Row],[PredictedAwayScore]], "Y", "N"))</f>
        <v>_</v>
      </c>
      <c r="Q63" s="2" t="str">
        <f>IF(ISBLANK(Table2[[#This Row],[ActualResult]]), "_", IF(Table2[[#This Row],[ActualHomeScore]]=Table2[[#This Row],[PredictedHomeScore]], "Y", "N"))</f>
        <v>_</v>
      </c>
      <c r="R63" s="2"/>
      <c r="S63" s="2" t="str">
        <f t="shared" si="0"/>
        <v>_</v>
      </c>
      <c r="T63" s="45">
        <f>IF(VLOOKUP(Table2[[#This Row],[AwayTeam]],Table3[[Teams]:[D]],2)=VLOOKUP(Table2[[#This Row],[HomeTeam]],Table3[[Teams]:[D]],2),1,0)</f>
        <v>0</v>
      </c>
      <c r="U63" s="45">
        <f>IF(VLOOKUP(Table2[[#This Row],[AwayTeam]],Table3[[Teams]:[D]],3)=VLOOKUP(Table2[[#This Row],[HomeTeam]],Table3[[Teams]:[D]],3),1,0)</f>
        <v>0</v>
      </c>
      <c r="V63" s="45">
        <f>IF(VLOOKUP(Table2[[#This Row],[AwayTeam]],Table3[[Teams]:[D]],2)&lt;&gt;VLOOKUP(Table2[[#This Row],[HomeTeam]],Table3[[Teams]:[D]],2),1,0)</f>
        <v>1</v>
      </c>
    </row>
    <row r="64" spans="1:22" x14ac:dyDescent="0.25">
      <c r="A64" s="1">
        <v>45581</v>
      </c>
      <c r="B64" s="1">
        <v>45582</v>
      </c>
      <c r="C64" s="9" t="s">
        <v>174</v>
      </c>
      <c r="D64" s="2" t="s">
        <v>32</v>
      </c>
      <c r="E64" s="2" t="s">
        <v>30</v>
      </c>
      <c r="F64" s="2">
        <v>4</v>
      </c>
      <c r="G64" s="2">
        <v>1</v>
      </c>
      <c r="H64" s="2" t="str">
        <f t="shared" si="1"/>
        <v>NJD</v>
      </c>
      <c r="I64" s="2" t="s">
        <v>40</v>
      </c>
      <c r="J64" s="2">
        <v>0</v>
      </c>
      <c r="K64" s="2">
        <v>0</v>
      </c>
      <c r="L64" s="2" t="str">
        <f t="shared" si="2"/>
        <v>_</v>
      </c>
      <c r="M64" s="2"/>
      <c r="N64" s="2">
        <f>IF(ISBLANK(Table2[[#This Row],[ActualResult]]), 0, 1)</f>
        <v>0</v>
      </c>
      <c r="O64" s="2" t="str">
        <f>IF(ISBLANK(Table2[[#This Row],[ActualResult]]), "_", IF(Table2[[#This Row],[ActualWinner]]=Table2[[#This Row],[PredictedWinner]], "Y", "N"))</f>
        <v>_</v>
      </c>
      <c r="P64" s="2" t="str">
        <f>IF(ISBLANK(Table2[[#This Row],[ActualResult]]), "_", IF(Table2[[#This Row],[ActualAwayScore]]=Table2[[#This Row],[PredictedAwayScore]], "Y", "N"))</f>
        <v>_</v>
      </c>
      <c r="Q64" s="2" t="str">
        <f>IF(ISBLANK(Table2[[#This Row],[ActualResult]]), "_", IF(Table2[[#This Row],[ActualHomeScore]]=Table2[[#This Row],[PredictedHomeScore]], "Y", "N"))</f>
        <v>_</v>
      </c>
      <c r="R64" s="2"/>
      <c r="S64" s="2" t="str">
        <f t="shared" si="0"/>
        <v>_</v>
      </c>
      <c r="T64" s="45">
        <f>IF(VLOOKUP(Table2[[#This Row],[AwayTeam]],Table3[[Teams]:[D]],2)=VLOOKUP(Table2[[#This Row],[HomeTeam]],Table3[[Teams]:[D]],2),1,0)</f>
        <v>1</v>
      </c>
      <c r="U64" s="45">
        <f>IF(VLOOKUP(Table2[[#This Row],[AwayTeam]],Table3[[Teams]:[D]],3)=VLOOKUP(Table2[[#This Row],[HomeTeam]],Table3[[Teams]:[D]],3),1,0)</f>
        <v>0</v>
      </c>
      <c r="V64" s="45">
        <f>IF(VLOOKUP(Table2[[#This Row],[AwayTeam]],Table3[[Teams]:[D]],2)&lt;&gt;VLOOKUP(Table2[[#This Row],[HomeTeam]],Table3[[Teams]:[D]],2),1,0)</f>
        <v>0</v>
      </c>
    </row>
    <row r="65" spans="1:22" x14ac:dyDescent="0.25">
      <c r="A65" s="1">
        <v>45581</v>
      </c>
      <c r="B65" s="1">
        <v>45582</v>
      </c>
      <c r="C65" s="9" t="s">
        <v>175</v>
      </c>
      <c r="D65" s="2" t="s">
        <v>27</v>
      </c>
      <c r="E65" s="2" t="s">
        <v>43</v>
      </c>
      <c r="F65" s="2">
        <v>1</v>
      </c>
      <c r="G65" s="2">
        <v>2</v>
      </c>
      <c r="H65" s="2" t="str">
        <f t="shared" si="1"/>
        <v>TBL</v>
      </c>
      <c r="I65" s="2" t="s">
        <v>39</v>
      </c>
      <c r="J65" s="2">
        <v>2</v>
      </c>
      <c r="K65" s="2">
        <v>1</v>
      </c>
      <c r="L65" s="2" t="str">
        <f t="shared" si="2"/>
        <v>VGK</v>
      </c>
      <c r="M65" s="2"/>
      <c r="N65" s="2">
        <f>IF(ISBLANK(Table2[[#This Row],[ActualResult]]), 0, 1)</f>
        <v>0</v>
      </c>
      <c r="O65" s="2" t="str">
        <f>IF(ISBLANK(Table2[[#This Row],[ActualResult]]), "_", IF(Table2[[#This Row],[ActualWinner]]=Table2[[#This Row],[PredictedWinner]], "Y", "N"))</f>
        <v>_</v>
      </c>
      <c r="P65" s="2" t="str">
        <f>IF(ISBLANK(Table2[[#This Row],[ActualResult]]), "_", IF(Table2[[#This Row],[ActualAwayScore]]=Table2[[#This Row],[PredictedAwayScore]], "Y", "N"))</f>
        <v>_</v>
      </c>
      <c r="Q65" s="2" t="str">
        <f>IF(ISBLANK(Table2[[#This Row],[ActualResult]]), "_", IF(Table2[[#This Row],[ActualHomeScore]]=Table2[[#This Row],[PredictedHomeScore]], "Y", "N"))</f>
        <v>_</v>
      </c>
      <c r="R65" s="2"/>
      <c r="S65" s="2" t="str">
        <f t="shared" si="0"/>
        <v>TBL</v>
      </c>
      <c r="T65" s="45">
        <f>IF(VLOOKUP(Table2[[#This Row],[AwayTeam]],Table3[[Teams]:[D]],2)=VLOOKUP(Table2[[#This Row],[HomeTeam]],Table3[[Teams]:[D]],2),1,0)</f>
        <v>0</v>
      </c>
      <c r="U65" s="45">
        <f>IF(VLOOKUP(Table2[[#This Row],[AwayTeam]],Table3[[Teams]:[D]],3)=VLOOKUP(Table2[[#This Row],[HomeTeam]],Table3[[Teams]:[D]],3),1,0)</f>
        <v>0</v>
      </c>
      <c r="V65" s="45">
        <f>IF(VLOOKUP(Table2[[#This Row],[AwayTeam]],Table3[[Teams]:[D]],2)&lt;&gt;VLOOKUP(Table2[[#This Row],[HomeTeam]],Table3[[Teams]:[D]],2),1,0)</f>
        <v>1</v>
      </c>
    </row>
    <row r="66" spans="1:22" x14ac:dyDescent="0.25">
      <c r="A66" s="1">
        <v>45581</v>
      </c>
      <c r="B66" s="1">
        <v>45582</v>
      </c>
      <c r="C66" s="9" t="s">
        <v>176</v>
      </c>
      <c r="D66" s="2" t="s">
        <v>25</v>
      </c>
      <c r="E66" s="2" t="s">
        <v>14</v>
      </c>
      <c r="F66" s="2">
        <v>6</v>
      </c>
      <c r="G66" s="2">
        <v>2</v>
      </c>
      <c r="H66" s="2" t="str">
        <f t="shared" si="1"/>
        <v>VAN</v>
      </c>
      <c r="I66" s="2" t="s">
        <v>40</v>
      </c>
      <c r="J66" s="2">
        <v>1</v>
      </c>
      <c r="K66" s="2">
        <v>1</v>
      </c>
      <c r="L66" s="2" t="str">
        <f t="shared" si="2"/>
        <v>_</v>
      </c>
      <c r="M66" s="2"/>
      <c r="N66" s="2">
        <f>IF(ISBLANK(Table2[[#This Row],[ActualResult]]), 0, 1)</f>
        <v>0</v>
      </c>
      <c r="O66" s="2" t="str">
        <f>IF(ISBLANK(Table2[[#This Row],[ActualResult]]), "_", IF(Table2[[#This Row],[ActualWinner]]=Table2[[#This Row],[PredictedWinner]], "Y", "N"))</f>
        <v>_</v>
      </c>
      <c r="P66" s="2" t="str">
        <f>IF(ISBLANK(Table2[[#This Row],[ActualResult]]), "_", IF(Table2[[#This Row],[ActualAwayScore]]=Table2[[#This Row],[PredictedAwayScore]], "Y", "N"))</f>
        <v>_</v>
      </c>
      <c r="Q66" s="2" t="str">
        <f>IF(ISBLANK(Table2[[#This Row],[ActualResult]]), "_", IF(Table2[[#This Row],[ActualHomeScore]]=Table2[[#This Row],[PredictedHomeScore]], "Y", "N"))</f>
        <v>_</v>
      </c>
      <c r="R66" s="2"/>
      <c r="S66" s="2" t="str">
        <f t="shared" si="0"/>
        <v>_</v>
      </c>
      <c r="T66" s="45">
        <f>IF(VLOOKUP(Table2[[#This Row],[AwayTeam]],Table3[[Teams]:[D]],2)=VLOOKUP(Table2[[#This Row],[HomeTeam]],Table3[[Teams]:[D]],2),1,0)</f>
        <v>0</v>
      </c>
      <c r="U66" s="45">
        <f>IF(VLOOKUP(Table2[[#This Row],[AwayTeam]],Table3[[Teams]:[D]],3)=VLOOKUP(Table2[[#This Row],[HomeTeam]],Table3[[Teams]:[D]],3),1,0)</f>
        <v>0</v>
      </c>
      <c r="V66" s="45">
        <f>IF(VLOOKUP(Table2[[#This Row],[AwayTeam]],Table3[[Teams]:[D]],2)&lt;&gt;VLOOKUP(Table2[[#This Row],[HomeTeam]],Table3[[Teams]:[D]],2),1,0)</f>
        <v>1</v>
      </c>
    </row>
    <row r="67" spans="1:22" x14ac:dyDescent="0.25">
      <c r="A67" s="1">
        <v>45581</v>
      </c>
      <c r="B67" s="1">
        <v>45582</v>
      </c>
      <c r="C67" s="9" t="s">
        <v>177</v>
      </c>
      <c r="D67" s="2" t="s">
        <v>34</v>
      </c>
      <c r="E67" s="2" t="s">
        <v>46</v>
      </c>
      <c r="F67" s="2">
        <v>3</v>
      </c>
      <c r="G67" s="2">
        <v>4</v>
      </c>
      <c r="H67" s="2" t="str">
        <f t="shared" si="1"/>
        <v>WSH</v>
      </c>
      <c r="I67" s="2" t="s">
        <v>77</v>
      </c>
      <c r="J67" s="2">
        <v>1</v>
      </c>
      <c r="K67" s="2">
        <v>0</v>
      </c>
      <c r="L67" s="2" t="str">
        <f t="shared" si="2"/>
        <v>DAL</v>
      </c>
      <c r="M67" s="2"/>
      <c r="N67" s="2">
        <f>IF(ISBLANK(Table2[[#This Row],[ActualResult]]), 0, 1)</f>
        <v>0</v>
      </c>
      <c r="O67" s="2" t="str">
        <f>IF(ISBLANK(Table2[[#This Row],[ActualResult]]), "_", IF(Table2[[#This Row],[ActualWinner]]=Table2[[#This Row],[PredictedWinner]], "Y", "N"))</f>
        <v>_</v>
      </c>
      <c r="P67" s="2" t="str">
        <f>IF(ISBLANK(Table2[[#This Row],[ActualResult]]), "_", IF(Table2[[#This Row],[ActualAwayScore]]=Table2[[#This Row],[PredictedAwayScore]], "Y", "N"))</f>
        <v>_</v>
      </c>
      <c r="Q67" s="2" t="str">
        <f>IF(ISBLANK(Table2[[#This Row],[ActualResult]]), "_", IF(Table2[[#This Row],[ActualHomeScore]]=Table2[[#This Row],[PredictedHomeScore]], "Y", "N"))</f>
        <v>_</v>
      </c>
      <c r="R67" s="2"/>
      <c r="S67" s="2" t="str">
        <f t="shared" ref="S67:S130" si="3">IF($L67="_", "_", IF($L67=$D67,$E67,$D67))</f>
        <v>WSH</v>
      </c>
      <c r="T67" s="45">
        <f>IF(VLOOKUP(Table2[[#This Row],[AwayTeam]],Table3[[Teams]:[D]],2)=VLOOKUP(Table2[[#This Row],[HomeTeam]],Table3[[Teams]:[D]],2),1,0)</f>
        <v>0</v>
      </c>
      <c r="U67" s="45">
        <f>IF(VLOOKUP(Table2[[#This Row],[AwayTeam]],Table3[[Teams]:[D]],3)=VLOOKUP(Table2[[#This Row],[HomeTeam]],Table3[[Teams]:[D]],3),1,0)</f>
        <v>0</v>
      </c>
      <c r="V67" s="45">
        <f>IF(VLOOKUP(Table2[[#This Row],[AwayTeam]],Table3[[Teams]:[D]],2)&lt;&gt;VLOOKUP(Table2[[#This Row],[HomeTeam]],Table3[[Teams]:[D]],2),1,0)</f>
        <v>1</v>
      </c>
    </row>
    <row r="68" spans="1:22" x14ac:dyDescent="0.25">
      <c r="A68" s="1">
        <v>45581</v>
      </c>
      <c r="B68" s="1">
        <v>45582</v>
      </c>
      <c r="C68" s="9" t="s">
        <v>178</v>
      </c>
      <c r="D68" s="2" t="s">
        <v>29</v>
      </c>
      <c r="E68" s="2" t="s">
        <v>36</v>
      </c>
      <c r="F68" s="2">
        <v>6</v>
      </c>
      <c r="G68" s="2">
        <v>4</v>
      </c>
      <c r="H68" s="2" t="str">
        <f t="shared" si="1"/>
        <v>BUF</v>
      </c>
      <c r="I68" s="2" t="s">
        <v>40</v>
      </c>
      <c r="J68" s="2">
        <v>0</v>
      </c>
      <c r="K68" s="2">
        <v>1</v>
      </c>
      <c r="L68" s="2" t="str">
        <f t="shared" ref="L68:L131" si="4">IF(OR($J68=$K68,AND(ISBLANK($J68),ISBLANK($K68))),"_",IF($J68&gt;$K68,$D68,$E68))</f>
        <v>CBJ</v>
      </c>
      <c r="M68" s="2"/>
      <c r="N68" s="2">
        <f>IF(ISBLANK(Table2[[#This Row],[ActualResult]]), 0, 1)</f>
        <v>0</v>
      </c>
      <c r="O68" s="2" t="str">
        <f>IF(ISBLANK(Table2[[#This Row],[ActualResult]]), "_", IF(Table2[[#This Row],[ActualWinner]]=Table2[[#This Row],[PredictedWinner]], "Y", "N"))</f>
        <v>_</v>
      </c>
      <c r="P68" s="2" t="str">
        <f>IF(ISBLANK(Table2[[#This Row],[ActualResult]]), "_", IF(Table2[[#This Row],[ActualAwayScore]]=Table2[[#This Row],[PredictedAwayScore]], "Y", "N"))</f>
        <v>_</v>
      </c>
      <c r="Q68" s="2" t="str">
        <f>IF(ISBLANK(Table2[[#This Row],[ActualResult]]), "_", IF(Table2[[#This Row],[ActualHomeScore]]=Table2[[#This Row],[PredictedHomeScore]], "Y", "N"))</f>
        <v>_</v>
      </c>
      <c r="R68" s="2"/>
      <c r="S68" s="2" t="str">
        <f t="shared" si="3"/>
        <v>BUF</v>
      </c>
      <c r="T68" s="45">
        <f>IF(VLOOKUP(Table2[[#This Row],[AwayTeam]],Table3[[Teams]:[D]],2)=VLOOKUP(Table2[[#This Row],[HomeTeam]],Table3[[Teams]:[D]],2),1,0)</f>
        <v>1</v>
      </c>
      <c r="U68" s="45">
        <f>IF(VLOOKUP(Table2[[#This Row],[AwayTeam]],Table3[[Teams]:[D]],3)=VLOOKUP(Table2[[#This Row],[HomeTeam]],Table3[[Teams]:[D]],3),1,0)</f>
        <v>0</v>
      </c>
      <c r="V68" s="45">
        <f>IF(VLOOKUP(Table2[[#This Row],[AwayTeam]],Table3[[Teams]:[D]],2)&lt;&gt;VLOOKUP(Table2[[#This Row],[HomeTeam]],Table3[[Teams]:[D]],2),1,0)</f>
        <v>0</v>
      </c>
    </row>
    <row r="69" spans="1:22" x14ac:dyDescent="0.25">
      <c r="A69" s="1">
        <v>45581</v>
      </c>
      <c r="B69" s="1">
        <v>45582</v>
      </c>
      <c r="C69" s="9" t="s">
        <v>179</v>
      </c>
      <c r="D69" s="2" t="s">
        <v>20</v>
      </c>
      <c r="E69" s="2" t="s">
        <v>31</v>
      </c>
      <c r="F69" s="2">
        <v>4</v>
      </c>
      <c r="G69" s="2">
        <v>1</v>
      </c>
      <c r="H69" s="2" t="str">
        <f t="shared" si="1"/>
        <v>NYR</v>
      </c>
      <c r="I69" s="2" t="s">
        <v>40</v>
      </c>
      <c r="J69" s="2"/>
      <c r="K69" s="2"/>
      <c r="L69" s="2" t="str">
        <f t="shared" si="4"/>
        <v>_</v>
      </c>
      <c r="M69" s="2"/>
      <c r="N69" s="2">
        <f>IF(ISBLANK(Table2[[#This Row],[ActualResult]]), 0, 1)</f>
        <v>0</v>
      </c>
      <c r="O69" s="2" t="str">
        <f>IF(ISBLANK(Table2[[#This Row],[ActualResult]]), "_", IF(Table2[[#This Row],[ActualWinner]]=Table2[[#This Row],[PredictedWinner]], "Y", "N"))</f>
        <v>_</v>
      </c>
      <c r="P69" s="2" t="str">
        <f>IF(ISBLANK(Table2[[#This Row],[ActualResult]]), "_", IF(Table2[[#This Row],[ActualAwayScore]]=Table2[[#This Row],[PredictedAwayScore]], "Y", "N"))</f>
        <v>_</v>
      </c>
      <c r="Q69" s="2" t="str">
        <f>IF(ISBLANK(Table2[[#This Row],[ActualResult]]), "_", IF(Table2[[#This Row],[ActualHomeScore]]=Table2[[#This Row],[PredictedHomeScore]], "Y", "N"))</f>
        <v>_</v>
      </c>
      <c r="R69" s="2"/>
      <c r="S69" s="2" t="str">
        <f t="shared" si="3"/>
        <v>_</v>
      </c>
      <c r="T69" s="45">
        <f>IF(VLOOKUP(Table2[[#This Row],[AwayTeam]],Table3[[Teams]:[D]],2)=VLOOKUP(Table2[[#This Row],[HomeTeam]],Table3[[Teams]:[D]],2),1,0)</f>
        <v>1</v>
      </c>
      <c r="U69" s="45">
        <f>IF(VLOOKUP(Table2[[#This Row],[AwayTeam]],Table3[[Teams]:[D]],3)=VLOOKUP(Table2[[#This Row],[HomeTeam]],Table3[[Teams]:[D]],3),1,0)</f>
        <v>0</v>
      </c>
      <c r="V69" s="45">
        <f>IF(VLOOKUP(Table2[[#This Row],[AwayTeam]],Table3[[Teams]:[D]],2)&lt;&gt;VLOOKUP(Table2[[#This Row],[HomeTeam]],Table3[[Teams]:[D]],2),1,0)</f>
        <v>0</v>
      </c>
    </row>
    <row r="70" spans="1:22" x14ac:dyDescent="0.25">
      <c r="A70" s="1">
        <v>45581</v>
      </c>
      <c r="B70" s="1">
        <v>45582</v>
      </c>
      <c r="C70" s="9" t="s">
        <v>180</v>
      </c>
      <c r="D70" s="2" t="s">
        <v>33</v>
      </c>
      <c r="E70" s="2" t="s">
        <v>13</v>
      </c>
      <c r="F70" s="2">
        <v>4</v>
      </c>
      <c r="G70" s="2">
        <v>5</v>
      </c>
      <c r="H70" s="2" t="str">
        <f t="shared" ref="H70:H133" si="5">IF(AND(ISBLANK($F70),ISBLANK($G70)),"_",IF($F70&gt;$G70,$D70,$E70))</f>
        <v>STL</v>
      </c>
      <c r="I70" s="2" t="s">
        <v>40</v>
      </c>
      <c r="J70" s="2"/>
      <c r="K70" s="2"/>
      <c r="L70" s="2" t="str">
        <f t="shared" si="4"/>
        <v>_</v>
      </c>
      <c r="M70" s="2"/>
      <c r="N70" s="2">
        <f>IF(ISBLANK(Table2[[#This Row],[ActualResult]]), 0, 1)</f>
        <v>0</v>
      </c>
      <c r="O70" s="2" t="str">
        <f>IF(ISBLANK(Table2[[#This Row],[ActualResult]]), "_", IF(Table2[[#This Row],[ActualWinner]]=Table2[[#This Row],[PredictedWinner]], "Y", "N"))</f>
        <v>_</v>
      </c>
      <c r="P70" s="2" t="str">
        <f>IF(ISBLANK(Table2[[#This Row],[ActualResult]]), "_", IF(Table2[[#This Row],[ActualAwayScore]]=Table2[[#This Row],[PredictedAwayScore]], "Y", "N"))</f>
        <v>_</v>
      </c>
      <c r="Q70" s="2" t="str">
        <f>IF(ISBLANK(Table2[[#This Row],[ActualResult]]), "_", IF(Table2[[#This Row],[ActualHomeScore]]=Table2[[#This Row],[PredictedHomeScore]], "Y", "N"))</f>
        <v>_</v>
      </c>
      <c r="R70" s="2"/>
      <c r="S70" s="2" t="str">
        <f t="shared" si="3"/>
        <v>_</v>
      </c>
      <c r="T70" s="45">
        <f>IF(VLOOKUP(Table2[[#This Row],[AwayTeam]],Table3[[Teams]:[D]],2)=VLOOKUP(Table2[[#This Row],[HomeTeam]],Table3[[Teams]:[D]],2),1,0)</f>
        <v>0</v>
      </c>
      <c r="U70" s="45">
        <f>IF(VLOOKUP(Table2[[#This Row],[AwayTeam]],Table3[[Teams]:[D]],3)=VLOOKUP(Table2[[#This Row],[HomeTeam]],Table3[[Teams]:[D]],3),1,0)</f>
        <v>0</v>
      </c>
      <c r="V70" s="45">
        <f>IF(VLOOKUP(Table2[[#This Row],[AwayTeam]],Table3[[Teams]:[D]],2)&lt;&gt;VLOOKUP(Table2[[#This Row],[HomeTeam]],Table3[[Teams]:[D]],2),1,0)</f>
        <v>1</v>
      </c>
    </row>
    <row r="71" spans="1:22" x14ac:dyDescent="0.25">
      <c r="A71" s="1">
        <v>45581</v>
      </c>
      <c r="B71" s="1">
        <v>45582</v>
      </c>
      <c r="C71" s="9" t="s">
        <v>181</v>
      </c>
      <c r="D71" s="2" t="s">
        <v>23</v>
      </c>
      <c r="E71" s="2" t="s">
        <v>35</v>
      </c>
      <c r="F71" s="2">
        <v>4</v>
      </c>
      <c r="G71" s="2">
        <v>0</v>
      </c>
      <c r="H71" s="2" t="str">
        <f t="shared" si="5"/>
        <v>EDM</v>
      </c>
      <c r="I71" s="2" t="s">
        <v>40</v>
      </c>
      <c r="J71" s="2"/>
      <c r="K71" s="2"/>
      <c r="L71" s="2" t="str">
        <f t="shared" si="4"/>
        <v>_</v>
      </c>
      <c r="M71" s="2"/>
      <c r="N71" s="2">
        <f>IF(ISBLANK(Table2[[#This Row],[ActualResult]]), 0, 1)</f>
        <v>0</v>
      </c>
      <c r="O71" s="2" t="str">
        <f>IF(ISBLANK(Table2[[#This Row],[ActualResult]]), "_", IF(Table2[[#This Row],[ActualWinner]]=Table2[[#This Row],[PredictedWinner]], "Y", "N"))</f>
        <v>_</v>
      </c>
      <c r="P71" s="2" t="str">
        <f>IF(ISBLANK(Table2[[#This Row],[ActualResult]]), "_", IF(Table2[[#This Row],[ActualAwayScore]]=Table2[[#This Row],[PredictedAwayScore]], "Y", "N"))</f>
        <v>_</v>
      </c>
      <c r="Q71" s="2" t="str">
        <f>IF(ISBLANK(Table2[[#This Row],[ActualResult]]), "_", IF(Table2[[#This Row],[ActualHomeScore]]=Table2[[#This Row],[PredictedHomeScore]], "Y", "N"))</f>
        <v>_</v>
      </c>
      <c r="R71" s="2"/>
      <c r="S71" s="2" t="str">
        <f t="shared" si="3"/>
        <v>_</v>
      </c>
      <c r="T71" s="45">
        <f>IF(VLOOKUP(Table2[[#This Row],[AwayTeam]],Table3[[Teams]:[D]],2)=VLOOKUP(Table2[[#This Row],[HomeTeam]],Table3[[Teams]:[D]],2),1,0)</f>
        <v>1</v>
      </c>
      <c r="U71" s="45">
        <f>IF(VLOOKUP(Table2[[#This Row],[AwayTeam]],Table3[[Teams]:[D]],3)=VLOOKUP(Table2[[#This Row],[HomeTeam]],Table3[[Teams]:[D]],3),1,0)</f>
        <v>0</v>
      </c>
      <c r="V71" s="45">
        <f>IF(VLOOKUP(Table2[[#This Row],[AwayTeam]],Table3[[Teams]:[D]],2)&lt;&gt;VLOOKUP(Table2[[#This Row],[HomeTeam]],Table3[[Teams]:[D]],2),1,0)</f>
        <v>0</v>
      </c>
    </row>
    <row r="72" spans="1:22" x14ac:dyDescent="0.25">
      <c r="A72" s="1">
        <v>45581</v>
      </c>
      <c r="B72" s="1">
        <v>45582</v>
      </c>
      <c r="C72" s="9" t="s">
        <v>182</v>
      </c>
      <c r="D72" s="2" t="s">
        <v>38</v>
      </c>
      <c r="E72" s="2" t="s">
        <v>17</v>
      </c>
      <c r="F72" s="2">
        <v>2</v>
      </c>
      <c r="G72" s="2">
        <v>6</v>
      </c>
      <c r="H72" s="2" t="str">
        <f t="shared" si="5"/>
        <v>CHI</v>
      </c>
      <c r="I72" s="2" t="s">
        <v>40</v>
      </c>
      <c r="J72" s="2"/>
      <c r="K72" s="2"/>
      <c r="L72" s="2" t="str">
        <f t="shared" si="4"/>
        <v>_</v>
      </c>
      <c r="M72" s="2"/>
      <c r="N72" s="2">
        <f>IF(ISBLANK(Table2[[#This Row],[ActualResult]]), 0, 1)</f>
        <v>0</v>
      </c>
      <c r="O72" s="2" t="str">
        <f>IF(ISBLANK(Table2[[#This Row],[ActualResult]]), "_", IF(Table2[[#This Row],[ActualWinner]]=Table2[[#This Row],[PredictedWinner]], "Y", "N"))</f>
        <v>_</v>
      </c>
      <c r="P72" s="2" t="str">
        <f>IF(ISBLANK(Table2[[#This Row],[ActualResult]]), "_", IF(Table2[[#This Row],[ActualAwayScore]]=Table2[[#This Row],[PredictedAwayScore]], "Y", "N"))</f>
        <v>_</v>
      </c>
      <c r="Q72" s="2" t="str">
        <f>IF(ISBLANK(Table2[[#This Row],[ActualResult]]), "_", IF(Table2[[#This Row],[ActualHomeScore]]=Table2[[#This Row],[PredictedHomeScore]], "Y", "N"))</f>
        <v>_</v>
      </c>
      <c r="R72" s="2"/>
      <c r="S72" s="2" t="str">
        <f t="shared" si="3"/>
        <v>_</v>
      </c>
      <c r="T72" s="45">
        <f>IF(VLOOKUP(Table2[[#This Row],[AwayTeam]],Table3[[Teams]:[D]],2)=VLOOKUP(Table2[[#This Row],[HomeTeam]],Table3[[Teams]:[D]],2),1,0)</f>
        <v>1</v>
      </c>
      <c r="U72" s="45">
        <f>IF(VLOOKUP(Table2[[#This Row],[AwayTeam]],Table3[[Teams]:[D]],3)=VLOOKUP(Table2[[#This Row],[HomeTeam]],Table3[[Teams]:[D]],3),1,0)</f>
        <v>0</v>
      </c>
      <c r="V72" s="45">
        <f>IF(VLOOKUP(Table2[[#This Row],[AwayTeam]],Table3[[Teams]:[D]],2)&lt;&gt;VLOOKUP(Table2[[#This Row],[HomeTeam]],Table3[[Teams]:[D]],2),1,0)</f>
        <v>0</v>
      </c>
    </row>
    <row r="73" spans="1:22" x14ac:dyDescent="0.25">
      <c r="A73" s="3">
        <v>45581</v>
      </c>
      <c r="B73" s="3">
        <v>45582</v>
      </c>
      <c r="C73" s="10" t="s">
        <v>183</v>
      </c>
      <c r="D73" s="4" t="s">
        <v>45</v>
      </c>
      <c r="E73" s="4" t="s">
        <v>12</v>
      </c>
      <c r="F73" s="4">
        <v>4</v>
      </c>
      <c r="G73" s="4">
        <v>2</v>
      </c>
      <c r="H73" s="4" t="str">
        <f t="shared" si="5"/>
        <v>PHI</v>
      </c>
      <c r="I73" s="4" t="s">
        <v>40</v>
      </c>
      <c r="J73" s="4"/>
      <c r="K73" s="4"/>
      <c r="L73" s="2" t="str">
        <f t="shared" si="4"/>
        <v>_</v>
      </c>
      <c r="M73" s="4"/>
      <c r="N73" s="4">
        <f>IF(ISBLANK(Table2[[#This Row],[ActualResult]]), 0, 1)</f>
        <v>0</v>
      </c>
      <c r="O73" s="4" t="str">
        <f>IF(ISBLANK(Table2[[#This Row],[ActualResult]]), "_", IF(Table2[[#This Row],[ActualWinner]]=Table2[[#This Row],[PredictedWinner]], "Y", "N"))</f>
        <v>_</v>
      </c>
      <c r="P73" s="4" t="str">
        <f>IF(ISBLANK(Table2[[#This Row],[ActualResult]]), "_", IF(Table2[[#This Row],[ActualAwayScore]]=Table2[[#This Row],[PredictedAwayScore]], "Y", "N"))</f>
        <v>_</v>
      </c>
      <c r="Q73" s="4" t="str">
        <f>IF(ISBLANK(Table2[[#This Row],[ActualResult]]), "_", IF(Table2[[#This Row],[ActualHomeScore]]=Table2[[#This Row],[PredictedHomeScore]], "Y", "N"))</f>
        <v>_</v>
      </c>
      <c r="R73" s="2"/>
      <c r="S73" s="2" t="str">
        <f t="shared" si="3"/>
        <v>_</v>
      </c>
      <c r="T73" s="45">
        <f>IF(VLOOKUP(Table2[[#This Row],[AwayTeam]],Table3[[Teams]:[D]],2)=VLOOKUP(Table2[[#This Row],[HomeTeam]],Table3[[Teams]:[D]],2),1,0)</f>
        <v>0</v>
      </c>
      <c r="U73" s="45">
        <f>IF(VLOOKUP(Table2[[#This Row],[AwayTeam]],Table3[[Teams]:[D]],3)=VLOOKUP(Table2[[#This Row],[HomeTeam]],Table3[[Teams]:[D]],3),1,0)</f>
        <v>0</v>
      </c>
      <c r="V73" s="45">
        <f>IF(VLOOKUP(Table2[[#This Row],[AwayTeam]],Table3[[Teams]:[D]],2)&lt;&gt;VLOOKUP(Table2[[#This Row],[HomeTeam]],Table3[[Teams]:[D]],2),1,0)</f>
        <v>1</v>
      </c>
    </row>
    <row r="74" spans="1:22" x14ac:dyDescent="0.25">
      <c r="A74" s="1">
        <v>45582</v>
      </c>
      <c r="B74" s="1">
        <v>45583</v>
      </c>
      <c r="C74" s="9" t="s">
        <v>184</v>
      </c>
      <c r="D74" s="2" t="s">
        <v>44</v>
      </c>
      <c r="E74" s="2" t="s">
        <v>21</v>
      </c>
      <c r="F74" s="2">
        <v>4</v>
      </c>
      <c r="G74" s="2">
        <v>1</v>
      </c>
      <c r="H74" s="2" t="str">
        <f t="shared" si="5"/>
        <v>CAR</v>
      </c>
      <c r="I74" s="2" t="s">
        <v>40</v>
      </c>
      <c r="J74" s="2"/>
      <c r="K74" s="2"/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Row],[ActualResult]]), "_", IF(Table2[[#This Row],[ActualHomeScore]]=Table2[[#This Row],[PredictedHomeScore]], "Y", "N"))</f>
        <v>_</v>
      </c>
      <c r="R74" s="2"/>
      <c r="S74" s="2" t="str">
        <f t="shared" si="3"/>
        <v>_</v>
      </c>
      <c r="T74" s="45">
        <f>IF(VLOOKUP(Table2[[#This Row],[AwayTeam]],Table3[[Teams]:[D]],2)=VLOOKUP(Table2[[#This Row],[HomeTeam]],Table3[[Teams]:[D]],2),1,0)</f>
        <v>1</v>
      </c>
      <c r="U74" s="45">
        <f>IF(VLOOKUP(Table2[[#This Row],[AwayTeam]],Table3[[Teams]:[D]],3)=VLOOKUP(Table2[[#This Row],[HomeTeam]],Table3[[Teams]:[D]],3),1,0)</f>
        <v>1</v>
      </c>
      <c r="V74" s="45">
        <f>IF(VLOOKUP(Table2[[#This Row],[AwayTeam]],Table3[[Teams]:[D]],2)&lt;&gt;VLOOKUP(Table2[[#This Row],[HomeTeam]],Table3[[Teams]:[D]],2),1,0)</f>
        <v>0</v>
      </c>
    </row>
    <row r="75" spans="1:22" x14ac:dyDescent="0.25">
      <c r="A75" s="1">
        <v>45582</v>
      </c>
      <c r="B75" s="1">
        <v>45583</v>
      </c>
      <c r="C75" s="9" t="s">
        <v>185</v>
      </c>
      <c r="D75" s="2" t="s">
        <v>38</v>
      </c>
      <c r="E75" s="2" t="s">
        <v>22</v>
      </c>
      <c r="F75" s="2">
        <v>1</v>
      </c>
      <c r="G75" s="2">
        <v>5</v>
      </c>
      <c r="H75" s="2" t="str">
        <f t="shared" si="5"/>
        <v>WPG</v>
      </c>
      <c r="I75" s="2" t="s">
        <v>40</v>
      </c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Row],[ActualResult]]), "_", IF(Table2[[#This Row],[ActualHomeScore]]=Table2[[#This Row],[PredictedHomeScore]], "Y", "N"))</f>
        <v>_</v>
      </c>
      <c r="R75" s="2"/>
      <c r="S75" s="2" t="str">
        <f t="shared" si="3"/>
        <v>_</v>
      </c>
      <c r="T75" s="45">
        <f>IF(VLOOKUP(Table2[[#This Row],[AwayTeam]],Table3[[Teams]:[D]],2)=VLOOKUP(Table2[[#This Row],[HomeTeam]],Table3[[Teams]:[D]],2),1,0)</f>
        <v>1</v>
      </c>
      <c r="U75" s="45">
        <f>IF(VLOOKUP(Table2[[#This Row],[AwayTeam]],Table3[[Teams]:[D]],3)=VLOOKUP(Table2[[#This Row],[HomeTeam]],Table3[[Teams]:[D]],3),1,0)</f>
        <v>0</v>
      </c>
      <c r="V75" s="45">
        <f>IF(VLOOKUP(Table2[[#This Row],[AwayTeam]],Table3[[Teams]:[D]],2)&lt;&gt;VLOOKUP(Table2[[#This Row],[HomeTeam]],Table3[[Teams]:[D]],2),1,0)</f>
        <v>0</v>
      </c>
    </row>
    <row r="76" spans="1:22" x14ac:dyDescent="0.25">
      <c r="A76" s="3">
        <v>45582</v>
      </c>
      <c r="B76" s="3">
        <v>45583</v>
      </c>
      <c r="C76" s="10" t="s">
        <v>186</v>
      </c>
      <c r="D76" s="4" t="s">
        <v>47</v>
      </c>
      <c r="E76" s="4" t="s">
        <v>26</v>
      </c>
      <c r="F76" s="4">
        <v>2</v>
      </c>
      <c r="G76" s="4">
        <v>4</v>
      </c>
      <c r="H76" s="4" t="str">
        <f t="shared" si="5"/>
        <v>COL</v>
      </c>
      <c r="I76" s="4" t="s">
        <v>40</v>
      </c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Row],[ActualResult]]), "_", IF(Table2[[#This Row],[ActualHomeScore]]=Table2[[#This Row],[PredictedHomeScore]], "Y", "N"))</f>
        <v>_</v>
      </c>
      <c r="R76" s="2"/>
      <c r="S76" s="2" t="str">
        <f t="shared" si="3"/>
        <v>_</v>
      </c>
      <c r="T76" s="45">
        <f>IF(VLOOKUP(Table2[[#This Row],[AwayTeam]],Table3[[Teams]:[D]],2)=VLOOKUP(Table2[[#This Row],[HomeTeam]],Table3[[Teams]:[D]],2),1,0)</f>
        <v>1</v>
      </c>
      <c r="U76" s="45">
        <f>IF(VLOOKUP(Table2[[#This Row],[AwayTeam]],Table3[[Teams]:[D]],3)=VLOOKUP(Table2[[#This Row],[HomeTeam]],Table3[[Teams]:[D]],3),1,0)</f>
        <v>0</v>
      </c>
      <c r="V76" s="45">
        <f>IF(VLOOKUP(Table2[[#This Row],[AwayTeam]],Table3[[Teams]:[D]],2)&lt;&gt;VLOOKUP(Table2[[#This Row],[HomeTeam]],Table3[[Teams]:[D]],2),1,0)</f>
        <v>0</v>
      </c>
    </row>
    <row r="77" spans="1:22" x14ac:dyDescent="0.25">
      <c r="B77" s="1">
        <v>45584</v>
      </c>
      <c r="C77" s="9" t="s">
        <v>187</v>
      </c>
      <c r="D77" s="2" t="s">
        <v>43</v>
      </c>
      <c r="E77" s="2" t="s">
        <v>30</v>
      </c>
      <c r="F77" s="2"/>
      <c r="G77" s="2"/>
      <c r="H77" s="2" t="str">
        <f t="shared" si="5"/>
        <v>_</v>
      </c>
      <c r="I77" s="2"/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Row],[ActualResult]]), "_", IF(Table2[[#This Row],[ActualHomeScore]]=Table2[[#This Row],[PredictedHomeScore]], "Y", "N"))</f>
        <v>_</v>
      </c>
      <c r="R77" s="2"/>
      <c r="S77" s="2" t="str">
        <f t="shared" si="3"/>
        <v>_</v>
      </c>
      <c r="T77" s="45">
        <f>IF(VLOOKUP(Table2[[#This Row],[AwayTeam]],Table3[[Teams]:[D]],2)=VLOOKUP(Table2[[#This Row],[HomeTeam]],Table3[[Teams]:[D]],2),1,0)</f>
        <v>1</v>
      </c>
      <c r="U77" s="45">
        <f>IF(VLOOKUP(Table2[[#This Row],[AwayTeam]],Table3[[Teams]:[D]],3)=VLOOKUP(Table2[[#This Row],[HomeTeam]],Table3[[Teams]:[D]],3),1,0)</f>
        <v>1</v>
      </c>
      <c r="V77" s="45">
        <f>IF(VLOOKUP(Table2[[#This Row],[AwayTeam]],Table3[[Teams]:[D]],2)&lt;&gt;VLOOKUP(Table2[[#This Row],[HomeTeam]],Table3[[Teams]:[D]],2),1,0)</f>
        <v>0</v>
      </c>
    </row>
    <row r="78" spans="1:22" x14ac:dyDescent="0.25">
      <c r="B78" s="1">
        <v>45584</v>
      </c>
      <c r="C78" s="9" t="s">
        <v>188</v>
      </c>
      <c r="D78" s="2" t="s">
        <v>31</v>
      </c>
      <c r="E78" s="2" t="s">
        <v>35</v>
      </c>
      <c r="F78" s="2"/>
      <c r="G78" s="2"/>
      <c r="H78" s="2" t="str">
        <f t="shared" si="5"/>
        <v>_</v>
      </c>
      <c r="I78" s="2"/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Row],[ActualResult]]), "_", IF(Table2[[#This Row],[ActualHomeScore]]=Table2[[#This Row],[PredictedHomeScore]], "Y", "N"))</f>
        <v>_</v>
      </c>
      <c r="R78" s="2"/>
      <c r="S78" s="2" t="str">
        <f t="shared" si="3"/>
        <v>_</v>
      </c>
      <c r="T78" s="45">
        <f>IF(VLOOKUP(Table2[[#This Row],[AwayTeam]],Table3[[Teams]:[D]],2)=VLOOKUP(Table2[[#This Row],[HomeTeam]],Table3[[Teams]:[D]],2),1,0)</f>
        <v>0</v>
      </c>
      <c r="U78" s="45">
        <f>IF(VLOOKUP(Table2[[#This Row],[AwayTeam]],Table3[[Teams]:[D]],3)=VLOOKUP(Table2[[#This Row],[HomeTeam]],Table3[[Teams]:[D]],3),1,0)</f>
        <v>0</v>
      </c>
      <c r="V78" s="45">
        <f>IF(VLOOKUP(Table2[[#This Row],[AwayTeam]],Table3[[Teams]:[D]],2)&lt;&gt;VLOOKUP(Table2[[#This Row],[HomeTeam]],Table3[[Teams]:[D]],2),1,0)</f>
        <v>1</v>
      </c>
    </row>
    <row r="79" spans="1:22" x14ac:dyDescent="0.25">
      <c r="B79" s="1">
        <v>45584</v>
      </c>
      <c r="C79" s="9" t="s">
        <v>189</v>
      </c>
      <c r="D79" s="2" t="s">
        <v>23</v>
      </c>
      <c r="E79" s="2" t="s">
        <v>34</v>
      </c>
      <c r="F79" s="2"/>
      <c r="G79" s="2"/>
      <c r="H79" s="2" t="str">
        <f t="shared" si="5"/>
        <v>_</v>
      </c>
      <c r="I79" s="2"/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Row],[ActualResult]]), "_", IF(Table2[[#This Row],[ActualHomeScore]]=Table2[[#This Row],[PredictedHomeScore]], "Y", "N"))</f>
        <v>_</v>
      </c>
      <c r="R79" s="2"/>
      <c r="S79" s="2" t="str">
        <f t="shared" si="3"/>
        <v>_</v>
      </c>
      <c r="T79" s="45">
        <f>IF(VLOOKUP(Table2[[#This Row],[AwayTeam]],Table3[[Teams]:[D]],2)=VLOOKUP(Table2[[#This Row],[HomeTeam]],Table3[[Teams]:[D]],2),1,0)</f>
        <v>1</v>
      </c>
      <c r="U79" s="45">
        <f>IF(VLOOKUP(Table2[[#This Row],[AwayTeam]],Table3[[Teams]:[D]],3)=VLOOKUP(Table2[[#This Row],[HomeTeam]],Table3[[Teams]:[D]],3),1,0)</f>
        <v>0</v>
      </c>
      <c r="V79" s="45">
        <f>IF(VLOOKUP(Table2[[#This Row],[AwayTeam]],Table3[[Teams]:[D]],2)&lt;&gt;VLOOKUP(Table2[[#This Row],[HomeTeam]],Table3[[Teams]:[D]],2),1,0)</f>
        <v>0</v>
      </c>
    </row>
    <row r="80" spans="1:22" x14ac:dyDescent="0.25">
      <c r="B80" s="1">
        <v>45584</v>
      </c>
      <c r="C80" s="9" t="s">
        <v>190</v>
      </c>
      <c r="D80" s="2" t="s">
        <v>27</v>
      </c>
      <c r="E80" s="2" t="s">
        <v>14</v>
      </c>
      <c r="F80" s="2"/>
      <c r="G80" s="2"/>
      <c r="H80" s="2" t="str">
        <f t="shared" si="5"/>
        <v>_</v>
      </c>
      <c r="I80" s="2"/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Row],[ActualResult]]), "_", IF(Table2[[#This Row],[ActualHomeScore]]=Table2[[#This Row],[PredictedHomeScore]], "Y", "N"))</f>
        <v>_</v>
      </c>
      <c r="R80" s="2"/>
      <c r="S80" s="2" t="str">
        <f t="shared" si="3"/>
        <v>_</v>
      </c>
      <c r="T80" s="45">
        <f>IF(VLOOKUP(Table2[[#This Row],[AwayTeam]],Table3[[Teams]:[D]],2)=VLOOKUP(Table2[[#This Row],[HomeTeam]],Table3[[Teams]:[D]],2),1,0)</f>
        <v>0</v>
      </c>
      <c r="U80" s="45">
        <f>IF(VLOOKUP(Table2[[#This Row],[AwayTeam]],Table3[[Teams]:[D]],3)=VLOOKUP(Table2[[#This Row],[HomeTeam]],Table3[[Teams]:[D]],3),1,0)</f>
        <v>0</v>
      </c>
      <c r="V80" s="45">
        <f>IF(VLOOKUP(Table2[[#This Row],[AwayTeam]],Table3[[Teams]:[D]],2)&lt;&gt;VLOOKUP(Table2[[#This Row],[HomeTeam]],Table3[[Teams]:[D]],2),1,0)</f>
        <v>1</v>
      </c>
    </row>
    <row r="81" spans="1:22" x14ac:dyDescent="0.25">
      <c r="B81" s="1">
        <v>45584</v>
      </c>
      <c r="C81" s="9" t="s">
        <v>191</v>
      </c>
      <c r="D81" s="2" t="s">
        <v>20</v>
      </c>
      <c r="E81" s="2" t="s">
        <v>18</v>
      </c>
      <c r="F81" s="2"/>
      <c r="G81" s="2"/>
      <c r="H81" s="2" t="str">
        <f t="shared" si="5"/>
        <v>_</v>
      </c>
      <c r="I81" s="2"/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Row],[ActualResult]]), "_", IF(Table2[[#This Row],[ActualHomeScore]]=Table2[[#This Row],[PredictedHomeScore]], "Y", "N"))</f>
        <v>_</v>
      </c>
      <c r="R81" s="2"/>
      <c r="S81" s="2" t="str">
        <f t="shared" si="3"/>
        <v>_</v>
      </c>
      <c r="T81" s="45">
        <f>IF(VLOOKUP(Table2[[#This Row],[AwayTeam]],Table3[[Teams]:[D]],2)=VLOOKUP(Table2[[#This Row],[HomeTeam]],Table3[[Teams]:[D]],2),1,0)</f>
        <v>1</v>
      </c>
      <c r="U81" s="45">
        <f>IF(VLOOKUP(Table2[[#This Row],[AwayTeam]],Table3[[Teams]:[D]],3)=VLOOKUP(Table2[[#This Row],[HomeTeam]],Table3[[Teams]:[D]],3),1,0)</f>
        <v>0</v>
      </c>
      <c r="V81" s="45">
        <f>IF(VLOOKUP(Table2[[#This Row],[AwayTeam]],Table3[[Teams]:[D]],2)&lt;&gt;VLOOKUP(Table2[[#This Row],[HomeTeam]],Table3[[Teams]:[D]],2),1,0)</f>
        <v>0</v>
      </c>
    </row>
    <row r="82" spans="1:22" x14ac:dyDescent="0.25">
      <c r="B82" s="1">
        <v>45584</v>
      </c>
      <c r="C82" s="9" t="s">
        <v>192</v>
      </c>
      <c r="D82" s="2" t="s">
        <v>46</v>
      </c>
      <c r="E82" s="2" t="s">
        <v>32</v>
      </c>
      <c r="F82" s="2"/>
      <c r="G82" s="2"/>
      <c r="H82" s="2" t="str">
        <f t="shared" si="5"/>
        <v>_</v>
      </c>
      <c r="I82" s="2"/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Row],[ActualResult]]), "_", IF(Table2[[#This Row],[ActualHomeScore]]=Table2[[#This Row],[PredictedHomeScore]], "Y", "N"))</f>
        <v>_</v>
      </c>
      <c r="R82" s="2"/>
      <c r="S82" s="2" t="str">
        <f t="shared" si="3"/>
        <v>_</v>
      </c>
      <c r="T82" s="45">
        <f>IF(VLOOKUP(Table2[[#This Row],[AwayTeam]],Table3[[Teams]:[D]],2)=VLOOKUP(Table2[[#This Row],[HomeTeam]],Table3[[Teams]:[D]],2),1,0)</f>
        <v>1</v>
      </c>
      <c r="U82" s="45">
        <f>IF(VLOOKUP(Table2[[#This Row],[AwayTeam]],Table3[[Teams]:[D]],3)=VLOOKUP(Table2[[#This Row],[HomeTeam]],Table3[[Teams]:[D]],3),1,0)</f>
        <v>1</v>
      </c>
      <c r="V82" s="45">
        <f>IF(VLOOKUP(Table2[[#This Row],[AwayTeam]],Table3[[Teams]:[D]],2)&lt;&gt;VLOOKUP(Table2[[#This Row],[HomeTeam]],Table3[[Teams]:[D]],2),1,0)</f>
        <v>0</v>
      </c>
    </row>
    <row r="83" spans="1:22" x14ac:dyDescent="0.25">
      <c r="B83" s="1">
        <v>45584</v>
      </c>
      <c r="C83" s="9" t="s">
        <v>193</v>
      </c>
      <c r="D83" s="2" t="s">
        <v>19</v>
      </c>
      <c r="E83" s="2" t="s">
        <v>33</v>
      </c>
      <c r="F83" s="2"/>
      <c r="G83" s="2"/>
      <c r="H83" s="2" t="str">
        <f t="shared" si="5"/>
        <v>_</v>
      </c>
      <c r="I83" s="2"/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Row],[ActualResult]]), "_", IF(Table2[[#This Row],[ActualHomeScore]]=Table2[[#This Row],[PredictedHomeScore]], "Y", "N"))</f>
        <v>_</v>
      </c>
      <c r="R83" s="2"/>
      <c r="S83" s="2" t="str">
        <f t="shared" si="3"/>
        <v>_</v>
      </c>
      <c r="T83" s="45">
        <f>IF(VLOOKUP(Table2[[#This Row],[AwayTeam]],Table3[[Teams]:[D]],2)=VLOOKUP(Table2[[#This Row],[HomeTeam]],Table3[[Teams]:[D]],2),1,0)</f>
        <v>1</v>
      </c>
      <c r="U83" s="45">
        <f>IF(VLOOKUP(Table2[[#This Row],[AwayTeam]],Table3[[Teams]:[D]],3)=VLOOKUP(Table2[[#This Row],[HomeTeam]],Table3[[Teams]:[D]],3),1,0)</f>
        <v>0</v>
      </c>
      <c r="V83" s="45">
        <f>IF(VLOOKUP(Table2[[#This Row],[AwayTeam]],Table3[[Teams]:[D]],2)&lt;&gt;VLOOKUP(Table2[[#This Row],[HomeTeam]],Table3[[Teams]:[D]],2),1,0)</f>
        <v>0</v>
      </c>
    </row>
    <row r="84" spans="1:22" x14ac:dyDescent="0.25">
      <c r="B84" s="1">
        <v>45584</v>
      </c>
      <c r="C84" s="9" t="s">
        <v>194</v>
      </c>
      <c r="D84" s="2" t="s">
        <v>25</v>
      </c>
      <c r="E84" s="2" t="s">
        <v>45</v>
      </c>
      <c r="F84" s="2"/>
      <c r="G84" s="2"/>
      <c r="H84" s="2" t="str">
        <f t="shared" si="5"/>
        <v>_</v>
      </c>
      <c r="I84" s="2"/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Row],[ActualResult]]), "_", IF(Table2[[#This Row],[ActualHomeScore]]=Table2[[#This Row],[PredictedHomeScore]], "Y", "N"))</f>
        <v>_</v>
      </c>
      <c r="R84" s="2"/>
      <c r="S84" s="2" t="str">
        <f t="shared" si="3"/>
        <v>_</v>
      </c>
      <c r="T84" s="45">
        <f>IF(VLOOKUP(Table2[[#This Row],[AwayTeam]],Table3[[Teams]:[D]],2)=VLOOKUP(Table2[[#This Row],[HomeTeam]],Table3[[Teams]:[D]],2),1,0)</f>
        <v>0</v>
      </c>
      <c r="U84" s="45">
        <f>IF(VLOOKUP(Table2[[#This Row],[AwayTeam]],Table3[[Teams]:[D]],3)=VLOOKUP(Table2[[#This Row],[HomeTeam]],Table3[[Teams]:[D]],3),1,0)</f>
        <v>0</v>
      </c>
      <c r="V84" s="45">
        <f>IF(VLOOKUP(Table2[[#This Row],[AwayTeam]],Table3[[Teams]:[D]],2)&lt;&gt;VLOOKUP(Table2[[#This Row],[HomeTeam]],Table3[[Teams]:[D]],2),1,0)</f>
        <v>1</v>
      </c>
    </row>
    <row r="85" spans="1:22" x14ac:dyDescent="0.25">
      <c r="B85" s="1">
        <v>45584</v>
      </c>
      <c r="C85" s="9" t="s">
        <v>195</v>
      </c>
      <c r="D85" s="2" t="s">
        <v>37</v>
      </c>
      <c r="E85" s="2" t="s">
        <v>36</v>
      </c>
      <c r="F85" s="2"/>
      <c r="G85" s="2"/>
      <c r="H85" s="2" t="str">
        <f t="shared" si="5"/>
        <v>_</v>
      </c>
      <c r="I85" s="2"/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Row],[ActualResult]]), "_", IF(Table2[[#This Row],[ActualHomeScore]]=Table2[[#This Row],[PredictedHomeScore]], "Y", "N"))</f>
        <v>_</v>
      </c>
      <c r="R85" s="2"/>
      <c r="S85" s="2" t="str">
        <f t="shared" si="3"/>
        <v>_</v>
      </c>
      <c r="T85" s="45">
        <f>IF(VLOOKUP(Table2[[#This Row],[AwayTeam]],Table3[[Teams]:[D]],2)=VLOOKUP(Table2[[#This Row],[HomeTeam]],Table3[[Teams]:[D]],2),1,0)</f>
        <v>0</v>
      </c>
      <c r="U85" s="45">
        <f>IF(VLOOKUP(Table2[[#This Row],[AwayTeam]],Table3[[Teams]:[D]],3)=VLOOKUP(Table2[[#This Row],[HomeTeam]],Table3[[Teams]:[D]],3),1,0)</f>
        <v>0</v>
      </c>
      <c r="V85" s="45">
        <f>IF(VLOOKUP(Table2[[#This Row],[AwayTeam]],Table3[[Teams]:[D]],2)&lt;&gt;VLOOKUP(Table2[[#This Row],[HomeTeam]],Table3[[Teams]:[D]],2),1,0)</f>
        <v>1</v>
      </c>
    </row>
    <row r="86" spans="1:22" x14ac:dyDescent="0.25">
      <c r="B86" s="1">
        <v>45584</v>
      </c>
      <c r="C86" s="9" t="s">
        <v>196</v>
      </c>
      <c r="D86" s="2" t="s">
        <v>44</v>
      </c>
      <c r="E86" s="2" t="s">
        <v>13</v>
      </c>
      <c r="F86" s="2"/>
      <c r="G86" s="2"/>
      <c r="H86" s="2" t="str">
        <f t="shared" si="5"/>
        <v>_</v>
      </c>
      <c r="I86" s="2"/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Row],[ActualResult]]), "_", IF(Table2[[#This Row],[ActualHomeScore]]=Table2[[#This Row],[PredictedHomeScore]], "Y", "N"))</f>
        <v>_</v>
      </c>
      <c r="R86" s="2"/>
      <c r="S86" s="2" t="str">
        <f t="shared" si="3"/>
        <v>_</v>
      </c>
      <c r="T86" s="45">
        <f>IF(VLOOKUP(Table2[[#This Row],[AwayTeam]],Table3[[Teams]:[D]],2)=VLOOKUP(Table2[[#This Row],[HomeTeam]],Table3[[Teams]:[D]],2),1,0)</f>
        <v>0</v>
      </c>
      <c r="U86" s="45">
        <f>IF(VLOOKUP(Table2[[#This Row],[AwayTeam]],Table3[[Teams]:[D]],3)=VLOOKUP(Table2[[#This Row],[HomeTeam]],Table3[[Teams]:[D]],3),1,0)</f>
        <v>0</v>
      </c>
      <c r="V86" s="45">
        <f>IF(VLOOKUP(Table2[[#This Row],[AwayTeam]],Table3[[Teams]:[D]],2)&lt;&gt;VLOOKUP(Table2[[#This Row],[HomeTeam]],Table3[[Teams]:[D]],2),1,0)</f>
        <v>1</v>
      </c>
    </row>
    <row r="87" spans="1:22" x14ac:dyDescent="0.25">
      <c r="B87" s="1">
        <v>45584</v>
      </c>
      <c r="C87" s="9" t="s">
        <v>197</v>
      </c>
      <c r="D87" s="2" t="s">
        <v>29</v>
      </c>
      <c r="E87" s="2" t="s">
        <v>17</v>
      </c>
      <c r="F87" s="2"/>
      <c r="G87" s="2"/>
      <c r="H87" s="2" t="str">
        <f t="shared" si="5"/>
        <v>_</v>
      </c>
      <c r="I87" s="2"/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Row],[ActualResult]]), "_", IF(Table2[[#This Row],[ActualHomeScore]]=Table2[[#This Row],[PredictedHomeScore]], "Y", "N"))</f>
        <v>_</v>
      </c>
      <c r="R87" s="2"/>
      <c r="S87" s="2" t="str">
        <f t="shared" si="3"/>
        <v>_</v>
      </c>
      <c r="T87" s="45">
        <f>IF(VLOOKUP(Table2[[#This Row],[AwayTeam]],Table3[[Teams]:[D]],2)=VLOOKUP(Table2[[#This Row],[HomeTeam]],Table3[[Teams]:[D]],2),1,0)</f>
        <v>0</v>
      </c>
      <c r="U87" s="45">
        <f>IF(VLOOKUP(Table2[[#This Row],[AwayTeam]],Table3[[Teams]:[D]],3)=VLOOKUP(Table2[[#This Row],[HomeTeam]],Table3[[Teams]:[D]],3),1,0)</f>
        <v>0</v>
      </c>
      <c r="V87" s="45">
        <f>IF(VLOOKUP(Table2[[#This Row],[AwayTeam]],Table3[[Teams]:[D]],2)&lt;&gt;VLOOKUP(Table2[[#This Row],[HomeTeam]],Table3[[Teams]:[D]],2),1,0)</f>
        <v>1</v>
      </c>
    </row>
    <row r="88" spans="1:22" x14ac:dyDescent="0.25">
      <c r="B88" s="1">
        <v>45584</v>
      </c>
      <c r="C88" s="9" t="s">
        <v>198</v>
      </c>
      <c r="D88" s="2" t="s">
        <v>16</v>
      </c>
      <c r="E88" s="2" t="s">
        <v>15</v>
      </c>
      <c r="F88" s="2"/>
      <c r="G88" s="2"/>
      <c r="H88" s="2" t="str">
        <f t="shared" si="5"/>
        <v>_</v>
      </c>
      <c r="I88" s="2"/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Row],[ActualResult]]), "_", IF(Table2[[#This Row],[ActualHomeScore]]=Table2[[#This Row],[PredictedHomeScore]], "Y", "N"))</f>
        <v>_</v>
      </c>
      <c r="R88" s="2"/>
      <c r="S88" s="2" t="str">
        <f t="shared" si="3"/>
        <v>_</v>
      </c>
      <c r="T88" s="45">
        <f>IF(VLOOKUP(Table2[[#This Row],[AwayTeam]],Table3[[Teams]:[D]],2)=VLOOKUP(Table2[[#This Row],[HomeTeam]],Table3[[Teams]:[D]],2),1,0)</f>
        <v>0</v>
      </c>
      <c r="U88" s="45">
        <f>IF(VLOOKUP(Table2[[#This Row],[AwayTeam]],Table3[[Teams]:[D]],3)=VLOOKUP(Table2[[#This Row],[HomeTeam]],Table3[[Teams]:[D]],3),1,0)</f>
        <v>0</v>
      </c>
      <c r="V88" s="45">
        <f>IF(VLOOKUP(Table2[[#This Row],[AwayTeam]],Table3[[Teams]:[D]],2)&lt;&gt;VLOOKUP(Table2[[#This Row],[HomeTeam]],Table3[[Teams]:[D]],2),1,0)</f>
        <v>1</v>
      </c>
    </row>
    <row r="89" spans="1:22" x14ac:dyDescent="0.25">
      <c r="A89" s="5"/>
      <c r="B89" s="3">
        <v>45584</v>
      </c>
      <c r="C89" s="10" t="s">
        <v>199</v>
      </c>
      <c r="D89" s="4" t="s">
        <v>24</v>
      </c>
      <c r="E89" s="4" t="s">
        <v>12</v>
      </c>
      <c r="F89" s="4"/>
      <c r="G89" s="4"/>
      <c r="H89" s="4" t="str">
        <f t="shared" si="5"/>
        <v>_</v>
      </c>
      <c r="I89" s="4"/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Row],[ActualResult]]), "_", IF(Table2[[#This Row],[ActualHomeScore]]=Table2[[#This Row],[PredictedHomeScore]], "Y", "N"))</f>
        <v>_</v>
      </c>
      <c r="R89" s="2"/>
      <c r="S89" s="2" t="str">
        <f t="shared" si="3"/>
        <v>_</v>
      </c>
      <c r="T89" s="45">
        <f>IF(VLOOKUP(Table2[[#This Row],[AwayTeam]],Table3[[Teams]:[D]],2)=VLOOKUP(Table2[[#This Row],[HomeTeam]],Table3[[Teams]:[D]],2),1,0)</f>
        <v>1</v>
      </c>
      <c r="U89" s="45">
        <f>IF(VLOOKUP(Table2[[#This Row],[AwayTeam]],Table3[[Teams]:[D]],3)=VLOOKUP(Table2[[#This Row],[HomeTeam]],Table3[[Teams]:[D]],3),1,0)</f>
        <v>1</v>
      </c>
      <c r="V89" s="45">
        <f>IF(VLOOKUP(Table2[[#This Row],[AwayTeam]],Table3[[Teams]:[D]],2)&lt;&gt;VLOOKUP(Table2[[#This Row],[HomeTeam]],Table3[[Teams]:[D]],2),1,0)</f>
        <v>0</v>
      </c>
    </row>
    <row r="90" spans="1:22" x14ac:dyDescent="0.25">
      <c r="B90" s="1">
        <v>45585</v>
      </c>
      <c r="C90" s="9" t="s">
        <v>200</v>
      </c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Row],[ActualResult]]), "_", IF(Table2[[#This Row],[ActualHomeScore]]=Table2[[#This Row],[PredictedHomeScore]], "Y", "N"))</f>
        <v>_</v>
      </c>
      <c r="R90" s="2"/>
      <c r="S90" s="2" t="str">
        <f t="shared" si="3"/>
        <v>_</v>
      </c>
      <c r="T90" s="45">
        <f>IF(VLOOKUP(Table2[[#This Row],[AwayTeam]],Table3[[Teams]:[D]],2)=VLOOKUP(Table2[[#This Row],[HomeTeam]],Table3[[Teams]:[D]],2),1,0)</f>
        <v>0</v>
      </c>
      <c r="U90" s="45">
        <f>IF(VLOOKUP(Table2[[#This Row],[AwayTeam]],Table3[[Teams]:[D]],3)=VLOOKUP(Table2[[#This Row],[HomeTeam]],Table3[[Teams]:[D]],3),1,0)</f>
        <v>0</v>
      </c>
      <c r="V90" s="45">
        <f>IF(VLOOKUP(Table2[[#This Row],[AwayTeam]],Table3[[Teams]:[D]],2)&lt;&gt;VLOOKUP(Table2[[#This Row],[HomeTeam]],Table3[[Teams]:[D]],2),1,0)</f>
        <v>1</v>
      </c>
    </row>
    <row r="91" spans="1:22" x14ac:dyDescent="0.25">
      <c r="B91" s="1">
        <v>45585</v>
      </c>
      <c r="C91" s="9" t="s">
        <v>201</v>
      </c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Row],[ActualResult]]), "_", IF(Table2[[#This Row],[ActualHomeScore]]=Table2[[#This Row],[PredictedHomeScore]], "Y", "N"))</f>
        <v>_</v>
      </c>
      <c r="R91" s="2"/>
      <c r="S91" s="2" t="str">
        <f t="shared" si="3"/>
        <v>_</v>
      </c>
      <c r="T91" s="45">
        <f>IF(VLOOKUP(Table2[[#This Row],[AwayTeam]],Table3[[Teams]:[D]],2)=VLOOKUP(Table2[[#This Row],[HomeTeam]],Table3[[Teams]:[D]],2),1,0)</f>
        <v>1</v>
      </c>
      <c r="U91" s="45">
        <f>IF(VLOOKUP(Table2[[#This Row],[AwayTeam]],Table3[[Teams]:[D]],3)=VLOOKUP(Table2[[#This Row],[HomeTeam]],Table3[[Teams]:[D]],3),1,0)</f>
        <v>0</v>
      </c>
      <c r="V91" s="45">
        <f>IF(VLOOKUP(Table2[[#This Row],[AwayTeam]],Table3[[Teams]:[D]],2)&lt;&gt;VLOOKUP(Table2[[#This Row],[HomeTeam]],Table3[[Teams]:[D]],2),1,0)</f>
        <v>0</v>
      </c>
    </row>
    <row r="92" spans="1:22" x14ac:dyDescent="0.25">
      <c r="A92" s="5"/>
      <c r="B92" s="3">
        <v>45585</v>
      </c>
      <c r="C92" s="10" t="s">
        <v>202</v>
      </c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Row],[ActualResult]]), "_", IF(Table2[[#This Row],[ActualHomeScore]]=Table2[[#This Row],[PredictedHomeScore]], "Y", "N"))</f>
        <v>_</v>
      </c>
      <c r="R92" s="2"/>
      <c r="S92" s="2" t="str">
        <f t="shared" si="3"/>
        <v>_</v>
      </c>
      <c r="T92" s="45">
        <f>IF(VLOOKUP(Table2[[#This Row],[AwayTeam]],Table3[[Teams]:[D]],2)=VLOOKUP(Table2[[#This Row],[HomeTeam]],Table3[[Teams]:[D]],2),1,0)</f>
        <v>1</v>
      </c>
      <c r="U92" s="45">
        <f>IF(VLOOKUP(Table2[[#This Row],[AwayTeam]],Table3[[Teams]:[D]],3)=VLOOKUP(Table2[[#This Row],[HomeTeam]],Table3[[Teams]:[D]],3),1,0)</f>
        <v>1</v>
      </c>
      <c r="V92" s="45">
        <f>IF(VLOOKUP(Table2[[#This Row],[AwayTeam]],Table3[[Teams]:[D]],2)&lt;&gt;VLOOKUP(Table2[[#This Row],[HomeTeam]],Table3[[Teams]:[D]],2),1,0)</f>
        <v>0</v>
      </c>
    </row>
    <row r="93" spans="1:22" x14ac:dyDescent="0.25">
      <c r="A93" s="15"/>
      <c r="B93" s="16">
        <v>45586</v>
      </c>
      <c r="C93" s="17" t="s">
        <v>203</v>
      </c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Row],[ActualResult]]), "_", IF(Table2[[#This Row],[ActualHomeScore]]=Table2[[#This Row],[PredictedHomeScore]], "Y", "N"))</f>
        <v>_</v>
      </c>
      <c r="R93" s="2"/>
      <c r="S93" s="2" t="str">
        <f t="shared" si="3"/>
        <v>_</v>
      </c>
      <c r="T93" s="45">
        <f>IF(VLOOKUP(Table2[[#This Row],[AwayTeam]],Table3[[Teams]:[D]],2)=VLOOKUP(Table2[[#This Row],[HomeTeam]],Table3[[Teams]:[D]],2),1,0)</f>
        <v>1</v>
      </c>
      <c r="U93" s="45">
        <f>IF(VLOOKUP(Table2[[#This Row],[AwayTeam]],Table3[[Teams]:[D]],3)=VLOOKUP(Table2[[#This Row],[HomeTeam]],Table3[[Teams]:[D]],3),1,0)</f>
        <v>1</v>
      </c>
      <c r="V93" s="45">
        <f>IF(VLOOKUP(Table2[[#This Row],[AwayTeam]],Table3[[Teams]:[D]],2)&lt;&gt;VLOOKUP(Table2[[#This Row],[HomeTeam]],Table3[[Teams]:[D]],2),1,0)</f>
        <v>0</v>
      </c>
    </row>
    <row r="94" spans="1:22" x14ac:dyDescent="0.25">
      <c r="B94" s="1">
        <v>45587</v>
      </c>
      <c r="C94" s="9" t="s">
        <v>204</v>
      </c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Row],[ActualResult]]), "_", IF(Table2[[#This Row],[ActualHomeScore]]=Table2[[#This Row],[PredictedHomeScore]], "Y", "N"))</f>
        <v>_</v>
      </c>
      <c r="R94" s="2"/>
      <c r="S94" s="2" t="str">
        <f t="shared" si="3"/>
        <v>_</v>
      </c>
      <c r="T94" s="45">
        <f>IF(VLOOKUP(Table2[[#This Row],[AwayTeam]],Table3[[Teams]:[D]],2)=VLOOKUP(Table2[[#This Row],[HomeTeam]],Table3[[Teams]:[D]],2),1,0)</f>
        <v>1</v>
      </c>
      <c r="U94" s="45">
        <f>IF(VLOOKUP(Table2[[#This Row],[AwayTeam]],Table3[[Teams]:[D]],3)=VLOOKUP(Table2[[#This Row],[HomeTeam]],Table3[[Teams]:[D]],3),1,0)</f>
        <v>1</v>
      </c>
      <c r="V94" s="45">
        <f>IF(VLOOKUP(Table2[[#This Row],[AwayTeam]],Table3[[Teams]:[D]],2)&lt;&gt;VLOOKUP(Table2[[#This Row],[HomeTeam]],Table3[[Teams]:[D]],2),1,0)</f>
        <v>0</v>
      </c>
    </row>
    <row r="95" spans="1:22" x14ac:dyDescent="0.25">
      <c r="B95" s="1">
        <v>45587</v>
      </c>
      <c r="C95" s="9" t="s">
        <v>205</v>
      </c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Row],[ActualResult]]), "_", IF(Table2[[#This Row],[ActualHomeScore]]=Table2[[#This Row],[PredictedHomeScore]], "Y", "N"))</f>
        <v>_</v>
      </c>
      <c r="R95" s="2"/>
      <c r="S95" s="2" t="str">
        <f t="shared" si="3"/>
        <v>_</v>
      </c>
      <c r="T95" s="45">
        <f>IF(VLOOKUP(Table2[[#This Row],[AwayTeam]],Table3[[Teams]:[D]],2)=VLOOKUP(Table2[[#This Row],[HomeTeam]],Table3[[Teams]:[D]],2),1,0)</f>
        <v>0</v>
      </c>
      <c r="U95" s="45">
        <f>IF(VLOOKUP(Table2[[#This Row],[AwayTeam]],Table3[[Teams]:[D]],3)=VLOOKUP(Table2[[#This Row],[HomeTeam]],Table3[[Teams]:[D]],3),1,0)</f>
        <v>0</v>
      </c>
      <c r="V95" s="45">
        <f>IF(VLOOKUP(Table2[[#This Row],[AwayTeam]],Table3[[Teams]:[D]],2)&lt;&gt;VLOOKUP(Table2[[#This Row],[HomeTeam]],Table3[[Teams]:[D]],2),1,0)</f>
        <v>1</v>
      </c>
    </row>
    <row r="96" spans="1:22" x14ac:dyDescent="0.25">
      <c r="B96" s="1">
        <v>45587</v>
      </c>
      <c r="C96" s="9" t="s">
        <v>206</v>
      </c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Row],[ActualResult]]), "_", IF(Table2[[#This Row],[ActualHomeScore]]=Table2[[#This Row],[PredictedHomeScore]], "Y", "N"))</f>
        <v>_</v>
      </c>
      <c r="R96" s="2"/>
      <c r="S96" s="2" t="str">
        <f t="shared" si="3"/>
        <v>_</v>
      </c>
      <c r="T96" s="45">
        <f>IF(VLOOKUP(Table2[[#This Row],[AwayTeam]],Table3[[Teams]:[D]],2)=VLOOKUP(Table2[[#This Row],[HomeTeam]],Table3[[Teams]:[D]],2),1,0)</f>
        <v>1</v>
      </c>
      <c r="U96" s="45">
        <f>IF(VLOOKUP(Table2[[#This Row],[AwayTeam]],Table3[[Teams]:[D]],3)=VLOOKUP(Table2[[#This Row],[HomeTeam]],Table3[[Teams]:[D]],3),1,0)</f>
        <v>0</v>
      </c>
      <c r="V96" s="45">
        <f>IF(VLOOKUP(Table2[[#This Row],[AwayTeam]],Table3[[Teams]:[D]],2)&lt;&gt;VLOOKUP(Table2[[#This Row],[HomeTeam]],Table3[[Teams]:[D]],2),1,0)</f>
        <v>0</v>
      </c>
    </row>
    <row r="97" spans="1:22" x14ac:dyDescent="0.25">
      <c r="B97" s="1">
        <v>45587</v>
      </c>
      <c r="C97" s="9" t="s">
        <v>207</v>
      </c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Row],[ActualResult]]), "_", IF(Table2[[#This Row],[ActualHomeScore]]=Table2[[#This Row],[PredictedHomeScore]], "Y", "N"))</f>
        <v>_</v>
      </c>
      <c r="R97" s="2"/>
      <c r="S97" s="2" t="str">
        <f t="shared" si="3"/>
        <v>_</v>
      </c>
      <c r="T97" s="45">
        <f>IF(VLOOKUP(Table2[[#This Row],[AwayTeam]],Table3[[Teams]:[D]],2)=VLOOKUP(Table2[[#This Row],[HomeTeam]],Table3[[Teams]:[D]],2),1,0)</f>
        <v>0</v>
      </c>
      <c r="U97" s="45">
        <f>IF(VLOOKUP(Table2[[#This Row],[AwayTeam]],Table3[[Teams]:[D]],3)=VLOOKUP(Table2[[#This Row],[HomeTeam]],Table3[[Teams]:[D]],3),1,0)</f>
        <v>0</v>
      </c>
      <c r="V97" s="45">
        <f>IF(VLOOKUP(Table2[[#This Row],[AwayTeam]],Table3[[Teams]:[D]],2)&lt;&gt;VLOOKUP(Table2[[#This Row],[HomeTeam]],Table3[[Teams]:[D]],2),1,0)</f>
        <v>1</v>
      </c>
    </row>
    <row r="98" spans="1:22" x14ac:dyDescent="0.25">
      <c r="B98" s="1">
        <v>45587</v>
      </c>
      <c r="C98" s="9" t="s">
        <v>208</v>
      </c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Row],[ActualResult]]), "_", IF(Table2[[#This Row],[ActualHomeScore]]=Table2[[#This Row],[PredictedHomeScore]], "Y", "N"))</f>
        <v>_</v>
      </c>
      <c r="R98" s="2"/>
      <c r="S98" s="2" t="str">
        <f t="shared" si="3"/>
        <v>_</v>
      </c>
      <c r="T98" s="45">
        <f>IF(VLOOKUP(Table2[[#This Row],[AwayTeam]],Table3[[Teams]:[D]],2)=VLOOKUP(Table2[[#This Row],[HomeTeam]],Table3[[Teams]:[D]],2),1,0)</f>
        <v>1</v>
      </c>
      <c r="U98" s="45">
        <f>IF(VLOOKUP(Table2[[#This Row],[AwayTeam]],Table3[[Teams]:[D]],3)=VLOOKUP(Table2[[#This Row],[HomeTeam]],Table3[[Teams]:[D]],3),1,0)</f>
        <v>0</v>
      </c>
      <c r="V98" s="45">
        <f>IF(VLOOKUP(Table2[[#This Row],[AwayTeam]],Table3[[Teams]:[D]],2)&lt;&gt;VLOOKUP(Table2[[#This Row],[HomeTeam]],Table3[[Teams]:[D]],2),1,0)</f>
        <v>0</v>
      </c>
    </row>
    <row r="99" spans="1:22" x14ac:dyDescent="0.25">
      <c r="B99" s="1">
        <v>45587</v>
      </c>
      <c r="C99" s="9" t="s">
        <v>209</v>
      </c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Row],[ActualResult]]), "_", IF(Table2[[#This Row],[ActualHomeScore]]=Table2[[#This Row],[PredictedHomeScore]], "Y", "N"))</f>
        <v>_</v>
      </c>
      <c r="R99" s="2"/>
      <c r="S99" s="2" t="str">
        <f t="shared" si="3"/>
        <v>_</v>
      </c>
      <c r="T99" s="45">
        <f>IF(VLOOKUP(Table2[[#This Row],[AwayTeam]],Table3[[Teams]:[D]],2)=VLOOKUP(Table2[[#This Row],[HomeTeam]],Table3[[Teams]:[D]],2),1,0)</f>
        <v>1</v>
      </c>
      <c r="U99" s="45">
        <f>IF(VLOOKUP(Table2[[#This Row],[AwayTeam]],Table3[[Teams]:[D]],3)=VLOOKUP(Table2[[#This Row],[HomeTeam]],Table3[[Teams]:[D]],3),1,0)</f>
        <v>0</v>
      </c>
      <c r="V99" s="45">
        <f>IF(VLOOKUP(Table2[[#This Row],[AwayTeam]],Table3[[Teams]:[D]],2)&lt;&gt;VLOOKUP(Table2[[#This Row],[HomeTeam]],Table3[[Teams]:[D]],2),1,0)</f>
        <v>0</v>
      </c>
    </row>
    <row r="100" spans="1:22" x14ac:dyDescent="0.25">
      <c r="B100" s="1">
        <v>45587</v>
      </c>
      <c r="C100" s="9" t="s">
        <v>210</v>
      </c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Row],[ActualResult]]), "_", IF(Table2[[#This Row],[ActualHomeScore]]=Table2[[#This Row],[PredictedHomeScore]], "Y", "N"))</f>
        <v>_</v>
      </c>
      <c r="R100" s="2"/>
      <c r="S100" s="2" t="str">
        <f t="shared" si="3"/>
        <v>_</v>
      </c>
      <c r="T100" s="45">
        <f>IF(VLOOKUP(Table2[[#This Row],[AwayTeam]],Table3[[Teams]:[D]],2)=VLOOKUP(Table2[[#This Row],[HomeTeam]],Table3[[Teams]:[D]],2),1,0)</f>
        <v>1</v>
      </c>
      <c r="U100" s="45">
        <f>IF(VLOOKUP(Table2[[#This Row],[AwayTeam]],Table3[[Teams]:[D]],3)=VLOOKUP(Table2[[#This Row],[HomeTeam]],Table3[[Teams]:[D]],3),1,0)</f>
        <v>0</v>
      </c>
      <c r="V100" s="45">
        <f>IF(VLOOKUP(Table2[[#This Row],[AwayTeam]],Table3[[Teams]:[D]],2)&lt;&gt;VLOOKUP(Table2[[#This Row],[HomeTeam]],Table3[[Teams]:[D]],2),1,0)</f>
        <v>0</v>
      </c>
    </row>
    <row r="101" spans="1:22" x14ac:dyDescent="0.25">
      <c r="B101" s="1">
        <v>45587</v>
      </c>
      <c r="C101" s="9" t="s">
        <v>211</v>
      </c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Row],[ActualResult]]), "_", IF(Table2[[#This Row],[ActualHomeScore]]=Table2[[#This Row],[PredictedHomeScore]], "Y", "N"))</f>
        <v>_</v>
      </c>
      <c r="R101" s="2"/>
      <c r="S101" s="2" t="str">
        <f t="shared" si="3"/>
        <v>_</v>
      </c>
      <c r="T101" s="45">
        <f>IF(VLOOKUP(Table2[[#This Row],[AwayTeam]],Table3[[Teams]:[D]],2)=VLOOKUP(Table2[[#This Row],[HomeTeam]],Table3[[Teams]:[D]],2),1,0)</f>
        <v>1</v>
      </c>
      <c r="U101" s="45">
        <f>IF(VLOOKUP(Table2[[#This Row],[AwayTeam]],Table3[[Teams]:[D]],3)=VLOOKUP(Table2[[#This Row],[HomeTeam]],Table3[[Teams]:[D]],3),1,0)</f>
        <v>1</v>
      </c>
      <c r="V101" s="45">
        <f>IF(VLOOKUP(Table2[[#This Row],[AwayTeam]],Table3[[Teams]:[D]],2)&lt;&gt;VLOOKUP(Table2[[#This Row],[HomeTeam]],Table3[[Teams]:[D]],2),1,0)</f>
        <v>0</v>
      </c>
    </row>
    <row r="102" spans="1:22" x14ac:dyDescent="0.25">
      <c r="B102" s="1">
        <v>45587</v>
      </c>
      <c r="C102" s="9" t="s">
        <v>212</v>
      </c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Row],[ActualResult]]), "_", IF(Table2[[#This Row],[ActualHomeScore]]=Table2[[#This Row],[PredictedHomeScore]], "Y", "N"))</f>
        <v>_</v>
      </c>
      <c r="R102" s="2"/>
      <c r="S102" s="2" t="str">
        <f t="shared" si="3"/>
        <v>_</v>
      </c>
      <c r="T102" s="45">
        <f>IF(VLOOKUP(Table2[[#This Row],[AwayTeam]],Table3[[Teams]:[D]],2)=VLOOKUP(Table2[[#This Row],[HomeTeam]],Table3[[Teams]:[D]],2),1,0)</f>
        <v>1</v>
      </c>
      <c r="U102" s="45">
        <f>IF(VLOOKUP(Table2[[#This Row],[AwayTeam]],Table3[[Teams]:[D]],3)=VLOOKUP(Table2[[#This Row],[HomeTeam]],Table3[[Teams]:[D]],3),1,0)</f>
        <v>0</v>
      </c>
      <c r="V102" s="45">
        <f>IF(VLOOKUP(Table2[[#This Row],[AwayTeam]],Table3[[Teams]:[D]],2)&lt;&gt;VLOOKUP(Table2[[#This Row],[HomeTeam]],Table3[[Teams]:[D]],2),1,0)</f>
        <v>0</v>
      </c>
    </row>
    <row r="103" spans="1:22" x14ac:dyDescent="0.25">
      <c r="B103" s="1">
        <v>45587</v>
      </c>
      <c r="C103" s="9" t="s">
        <v>213</v>
      </c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Row],[ActualResult]]), "_", IF(Table2[[#This Row],[ActualHomeScore]]=Table2[[#This Row],[PredictedHomeScore]], "Y", "N"))</f>
        <v>_</v>
      </c>
      <c r="R103" s="2"/>
      <c r="S103" s="2" t="str">
        <f t="shared" si="3"/>
        <v>_</v>
      </c>
      <c r="T103" s="45">
        <f>IF(VLOOKUP(Table2[[#This Row],[AwayTeam]],Table3[[Teams]:[D]],2)=VLOOKUP(Table2[[#This Row],[HomeTeam]],Table3[[Teams]:[D]],2),1,0)</f>
        <v>1</v>
      </c>
      <c r="U103" s="45">
        <f>IF(VLOOKUP(Table2[[#This Row],[AwayTeam]],Table3[[Teams]:[D]],3)=VLOOKUP(Table2[[#This Row],[HomeTeam]],Table3[[Teams]:[D]],3),1,0)</f>
        <v>0</v>
      </c>
      <c r="V103" s="45">
        <f>IF(VLOOKUP(Table2[[#This Row],[AwayTeam]],Table3[[Teams]:[D]],2)&lt;&gt;VLOOKUP(Table2[[#This Row],[HomeTeam]],Table3[[Teams]:[D]],2),1,0)</f>
        <v>0</v>
      </c>
    </row>
    <row r="104" spans="1:22" x14ac:dyDescent="0.25">
      <c r="B104" s="1">
        <v>45587</v>
      </c>
      <c r="C104" s="9" t="s">
        <v>214</v>
      </c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Row],[ActualResult]]), "_", IF(Table2[[#This Row],[ActualHomeScore]]=Table2[[#This Row],[PredictedHomeScore]], "Y", "N"))</f>
        <v>_</v>
      </c>
      <c r="R104" s="2"/>
      <c r="S104" s="2" t="str">
        <f t="shared" si="3"/>
        <v>_</v>
      </c>
      <c r="T104" s="45">
        <f>IF(VLOOKUP(Table2[[#This Row],[AwayTeam]],Table3[[Teams]:[D]],2)=VLOOKUP(Table2[[#This Row],[HomeTeam]],Table3[[Teams]:[D]],2),1,0)</f>
        <v>0</v>
      </c>
      <c r="U104" s="45">
        <f>IF(VLOOKUP(Table2[[#This Row],[AwayTeam]],Table3[[Teams]:[D]],3)=VLOOKUP(Table2[[#This Row],[HomeTeam]],Table3[[Teams]:[D]],3),1,0)</f>
        <v>0</v>
      </c>
      <c r="V104" s="45">
        <f>IF(VLOOKUP(Table2[[#This Row],[AwayTeam]],Table3[[Teams]:[D]],2)&lt;&gt;VLOOKUP(Table2[[#This Row],[HomeTeam]],Table3[[Teams]:[D]],2),1,0)</f>
        <v>1</v>
      </c>
    </row>
    <row r="105" spans="1:22" x14ac:dyDescent="0.25">
      <c r="B105" s="1">
        <v>45587</v>
      </c>
      <c r="C105" s="9" t="s">
        <v>215</v>
      </c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Row],[ActualResult]]), "_", IF(Table2[[#This Row],[ActualHomeScore]]=Table2[[#This Row],[PredictedHomeScore]], "Y", "N"))</f>
        <v>_</v>
      </c>
      <c r="R105" s="2"/>
      <c r="S105" s="2" t="str">
        <f t="shared" si="3"/>
        <v>_</v>
      </c>
      <c r="T105" s="45">
        <f>IF(VLOOKUP(Table2[[#This Row],[AwayTeam]],Table3[[Teams]:[D]],2)=VLOOKUP(Table2[[#This Row],[HomeTeam]],Table3[[Teams]:[D]],2),1,0)</f>
        <v>0</v>
      </c>
      <c r="U105" s="45">
        <f>IF(VLOOKUP(Table2[[#This Row],[AwayTeam]],Table3[[Teams]:[D]],3)=VLOOKUP(Table2[[#This Row],[HomeTeam]],Table3[[Teams]:[D]],3),1,0)</f>
        <v>0</v>
      </c>
      <c r="V105" s="45">
        <f>IF(VLOOKUP(Table2[[#This Row],[AwayTeam]],Table3[[Teams]:[D]],2)&lt;&gt;VLOOKUP(Table2[[#This Row],[HomeTeam]],Table3[[Teams]:[D]],2),1,0)</f>
        <v>1</v>
      </c>
    </row>
    <row r="106" spans="1:22" x14ac:dyDescent="0.25">
      <c r="B106" s="1">
        <v>45587</v>
      </c>
      <c r="C106" s="9" t="s">
        <v>216</v>
      </c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Row],[ActualResult]]), "_", IF(Table2[[#This Row],[ActualHomeScore]]=Table2[[#This Row],[PredictedHomeScore]], "Y", "N"))</f>
        <v>_</v>
      </c>
      <c r="R106" s="2"/>
      <c r="S106" s="2" t="str">
        <f t="shared" si="3"/>
        <v>_</v>
      </c>
      <c r="T106" s="45">
        <f>IF(VLOOKUP(Table2[[#This Row],[AwayTeam]],Table3[[Teams]:[D]],2)=VLOOKUP(Table2[[#This Row],[HomeTeam]],Table3[[Teams]:[D]],2),1,0)</f>
        <v>0</v>
      </c>
      <c r="U106" s="45">
        <f>IF(VLOOKUP(Table2[[#This Row],[AwayTeam]],Table3[[Teams]:[D]],3)=VLOOKUP(Table2[[#This Row],[HomeTeam]],Table3[[Teams]:[D]],3),1,0)</f>
        <v>0</v>
      </c>
      <c r="V106" s="45">
        <f>IF(VLOOKUP(Table2[[#This Row],[AwayTeam]],Table3[[Teams]:[D]],2)&lt;&gt;VLOOKUP(Table2[[#This Row],[HomeTeam]],Table3[[Teams]:[D]],2),1,0)</f>
        <v>1</v>
      </c>
    </row>
    <row r="107" spans="1:22" x14ac:dyDescent="0.25">
      <c r="B107" s="1">
        <v>45587</v>
      </c>
      <c r="C107" s="9" t="s">
        <v>217</v>
      </c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Row],[ActualResult]]), "_", IF(Table2[[#This Row],[ActualHomeScore]]=Table2[[#This Row],[PredictedHomeScore]], "Y", "N"))</f>
        <v>_</v>
      </c>
      <c r="R107" s="2"/>
      <c r="S107" s="2" t="str">
        <f t="shared" si="3"/>
        <v>_</v>
      </c>
      <c r="T107" s="45">
        <f>IF(VLOOKUP(Table2[[#This Row],[AwayTeam]],Table3[[Teams]:[D]],2)=VLOOKUP(Table2[[#This Row],[HomeTeam]],Table3[[Teams]:[D]],2),1,0)</f>
        <v>0</v>
      </c>
      <c r="U107" s="45">
        <f>IF(VLOOKUP(Table2[[#This Row],[AwayTeam]],Table3[[Teams]:[D]],3)=VLOOKUP(Table2[[#This Row],[HomeTeam]],Table3[[Teams]:[D]],3),1,0)</f>
        <v>0</v>
      </c>
      <c r="V107" s="45">
        <f>IF(VLOOKUP(Table2[[#This Row],[AwayTeam]],Table3[[Teams]:[D]],2)&lt;&gt;VLOOKUP(Table2[[#This Row],[HomeTeam]],Table3[[Teams]:[D]],2),1,0)</f>
        <v>1</v>
      </c>
    </row>
    <row r="108" spans="1:22" x14ac:dyDescent="0.25">
      <c r="B108" s="1">
        <v>45587</v>
      </c>
      <c r="C108" s="9" t="s">
        <v>218</v>
      </c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Row],[ActualResult]]), "_", IF(Table2[[#This Row],[ActualHomeScore]]=Table2[[#This Row],[PredictedHomeScore]], "Y", "N"))</f>
        <v>_</v>
      </c>
      <c r="R108" s="2"/>
      <c r="S108" s="2" t="str">
        <f t="shared" si="3"/>
        <v>_</v>
      </c>
      <c r="T108" s="45">
        <f>IF(VLOOKUP(Table2[[#This Row],[AwayTeam]],Table3[[Teams]:[D]],2)=VLOOKUP(Table2[[#This Row],[HomeTeam]],Table3[[Teams]:[D]],2),1,0)</f>
        <v>1</v>
      </c>
      <c r="U108" s="45">
        <f>IF(VLOOKUP(Table2[[#This Row],[AwayTeam]],Table3[[Teams]:[D]],3)=VLOOKUP(Table2[[#This Row],[HomeTeam]],Table3[[Teams]:[D]],3),1,0)</f>
        <v>1</v>
      </c>
      <c r="V108" s="45">
        <f>IF(VLOOKUP(Table2[[#This Row],[AwayTeam]],Table3[[Teams]:[D]],2)&lt;&gt;VLOOKUP(Table2[[#This Row],[HomeTeam]],Table3[[Teams]:[D]],2),1,0)</f>
        <v>0</v>
      </c>
    </row>
    <row r="109" spans="1:22" x14ac:dyDescent="0.25">
      <c r="A109" s="5"/>
      <c r="B109" s="3">
        <v>45587</v>
      </c>
      <c r="C109" s="10" t="s">
        <v>219</v>
      </c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Row],[ActualResult]]), "_", IF(Table2[[#This Row],[ActualHomeScore]]=Table2[[#This Row],[PredictedHomeScore]], "Y", "N"))</f>
        <v>_</v>
      </c>
      <c r="R109" s="2"/>
      <c r="S109" s="2" t="str">
        <f t="shared" si="3"/>
        <v>_</v>
      </c>
      <c r="T109" s="45">
        <f>IF(VLOOKUP(Table2[[#This Row],[AwayTeam]],Table3[[Teams]:[D]],2)=VLOOKUP(Table2[[#This Row],[HomeTeam]],Table3[[Teams]:[D]],2),1,0)</f>
        <v>1</v>
      </c>
      <c r="U109" s="45">
        <f>IF(VLOOKUP(Table2[[#This Row],[AwayTeam]],Table3[[Teams]:[D]],3)=VLOOKUP(Table2[[#This Row],[HomeTeam]],Table3[[Teams]:[D]],3),1,0)</f>
        <v>1</v>
      </c>
      <c r="V109" s="45">
        <f>IF(VLOOKUP(Table2[[#This Row],[AwayTeam]],Table3[[Teams]:[D]],2)&lt;&gt;VLOOKUP(Table2[[#This Row],[HomeTeam]],Table3[[Teams]:[D]],2),1,0)</f>
        <v>0</v>
      </c>
    </row>
    <row r="110" spans="1:22" x14ac:dyDescent="0.25">
      <c r="A110" s="15"/>
      <c r="B110" s="16">
        <v>45588</v>
      </c>
      <c r="C110" s="17" t="s">
        <v>220</v>
      </c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Row],[ActualResult]]), "_", IF(Table2[[#This Row],[ActualHomeScore]]=Table2[[#This Row],[PredictedHomeScore]], "Y", "N"))</f>
        <v>_</v>
      </c>
      <c r="R110" s="2"/>
      <c r="S110" s="2" t="str">
        <f t="shared" si="3"/>
        <v>_</v>
      </c>
      <c r="T110" s="45">
        <f>IF(VLOOKUP(Table2[[#This Row],[AwayTeam]],Table3[[Teams]:[D]],2)=VLOOKUP(Table2[[#This Row],[HomeTeam]],Table3[[Teams]:[D]],2),1,0)</f>
        <v>1</v>
      </c>
      <c r="U110" s="45">
        <f>IF(VLOOKUP(Table2[[#This Row],[AwayTeam]],Table3[[Teams]:[D]],3)=VLOOKUP(Table2[[#This Row],[HomeTeam]],Table3[[Teams]:[D]],3),1,0)</f>
        <v>1</v>
      </c>
      <c r="V110" s="45">
        <f>IF(VLOOKUP(Table2[[#This Row],[AwayTeam]],Table3[[Teams]:[D]],2)&lt;&gt;VLOOKUP(Table2[[#This Row],[HomeTeam]],Table3[[Teams]:[D]],2),1,0)</f>
        <v>0</v>
      </c>
    </row>
    <row r="111" spans="1:22" x14ac:dyDescent="0.25">
      <c r="B111" s="1">
        <v>45589</v>
      </c>
      <c r="C111" s="9" t="s">
        <v>221</v>
      </c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Row],[ActualResult]]), "_", IF(Table2[[#This Row],[ActualHomeScore]]=Table2[[#This Row],[PredictedHomeScore]], "Y", "N"))</f>
        <v>_</v>
      </c>
      <c r="R111" s="2"/>
      <c r="S111" s="2" t="str">
        <f t="shared" si="3"/>
        <v>_</v>
      </c>
      <c r="T111" s="45">
        <f>IF(VLOOKUP(Table2[[#This Row],[AwayTeam]],Table3[[Teams]:[D]],2)=VLOOKUP(Table2[[#This Row],[HomeTeam]],Table3[[Teams]:[D]],2),1,0)</f>
        <v>0</v>
      </c>
      <c r="U111" s="45">
        <f>IF(VLOOKUP(Table2[[#This Row],[AwayTeam]],Table3[[Teams]:[D]],3)=VLOOKUP(Table2[[#This Row],[HomeTeam]],Table3[[Teams]:[D]],3),1,0)</f>
        <v>0</v>
      </c>
      <c r="V111" s="45">
        <f>IF(VLOOKUP(Table2[[#This Row],[AwayTeam]],Table3[[Teams]:[D]],2)&lt;&gt;VLOOKUP(Table2[[#This Row],[HomeTeam]],Table3[[Teams]:[D]],2),1,0)</f>
        <v>1</v>
      </c>
    </row>
    <row r="112" spans="1:22" x14ac:dyDescent="0.25">
      <c r="B112" s="1">
        <v>45589</v>
      </c>
      <c r="C112" s="9" t="s">
        <v>222</v>
      </c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Row],[ActualResult]]), "_", IF(Table2[[#This Row],[ActualHomeScore]]=Table2[[#This Row],[PredictedHomeScore]], "Y", "N"))</f>
        <v>_</v>
      </c>
      <c r="R112" s="2"/>
      <c r="S112" s="2" t="str">
        <f t="shared" si="3"/>
        <v>_</v>
      </c>
      <c r="T112" s="45">
        <f>IF(VLOOKUP(Table2[[#This Row],[AwayTeam]],Table3[[Teams]:[D]],2)=VLOOKUP(Table2[[#This Row],[HomeTeam]],Table3[[Teams]:[D]],2),1,0)</f>
        <v>0</v>
      </c>
      <c r="U112" s="45">
        <f>IF(VLOOKUP(Table2[[#This Row],[AwayTeam]],Table3[[Teams]:[D]],3)=VLOOKUP(Table2[[#This Row],[HomeTeam]],Table3[[Teams]:[D]],3),1,0)</f>
        <v>0</v>
      </c>
      <c r="V112" s="45">
        <f>IF(VLOOKUP(Table2[[#This Row],[AwayTeam]],Table3[[Teams]:[D]],2)&lt;&gt;VLOOKUP(Table2[[#This Row],[HomeTeam]],Table3[[Teams]:[D]],2),1,0)</f>
        <v>1</v>
      </c>
    </row>
    <row r="113" spans="1:22" x14ac:dyDescent="0.25">
      <c r="B113" s="1">
        <v>45589</v>
      </c>
      <c r="C113" s="9" t="s">
        <v>223</v>
      </c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Row],[ActualResult]]), "_", IF(Table2[[#This Row],[ActualHomeScore]]=Table2[[#This Row],[PredictedHomeScore]], "Y", "N"))</f>
        <v>_</v>
      </c>
      <c r="R113" s="2"/>
      <c r="S113" s="2" t="str">
        <f t="shared" si="3"/>
        <v>_</v>
      </c>
      <c r="T113" s="45">
        <f>IF(VLOOKUP(Table2[[#This Row],[AwayTeam]],Table3[[Teams]:[D]],2)=VLOOKUP(Table2[[#This Row],[HomeTeam]],Table3[[Teams]:[D]],2),1,0)</f>
        <v>1</v>
      </c>
      <c r="U113" s="45">
        <f>IF(VLOOKUP(Table2[[#This Row],[AwayTeam]],Table3[[Teams]:[D]],3)=VLOOKUP(Table2[[#This Row],[HomeTeam]],Table3[[Teams]:[D]],3),1,0)</f>
        <v>0</v>
      </c>
      <c r="V113" s="45">
        <f>IF(VLOOKUP(Table2[[#This Row],[AwayTeam]],Table3[[Teams]:[D]],2)&lt;&gt;VLOOKUP(Table2[[#This Row],[HomeTeam]],Table3[[Teams]:[D]],2),1,0)</f>
        <v>0</v>
      </c>
    </row>
    <row r="114" spans="1:22" x14ac:dyDescent="0.25">
      <c r="B114" s="1">
        <v>45589</v>
      </c>
      <c r="C114" s="9" t="s">
        <v>224</v>
      </c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Row],[ActualResult]]), "_", IF(Table2[[#This Row],[ActualHomeScore]]=Table2[[#This Row],[PredictedHomeScore]], "Y", "N"))</f>
        <v>_</v>
      </c>
      <c r="R114" s="2"/>
      <c r="S114" s="2" t="str">
        <f t="shared" si="3"/>
        <v>_</v>
      </c>
      <c r="T114" s="45">
        <f>IF(VLOOKUP(Table2[[#This Row],[AwayTeam]],Table3[[Teams]:[D]],2)=VLOOKUP(Table2[[#This Row],[HomeTeam]],Table3[[Teams]:[D]],2),1,0)</f>
        <v>0</v>
      </c>
      <c r="U114" s="45">
        <f>IF(VLOOKUP(Table2[[#This Row],[AwayTeam]],Table3[[Teams]:[D]],3)=VLOOKUP(Table2[[#This Row],[HomeTeam]],Table3[[Teams]:[D]],3),1,0)</f>
        <v>0</v>
      </c>
      <c r="V114" s="45">
        <f>IF(VLOOKUP(Table2[[#This Row],[AwayTeam]],Table3[[Teams]:[D]],2)&lt;&gt;VLOOKUP(Table2[[#This Row],[HomeTeam]],Table3[[Teams]:[D]],2),1,0)</f>
        <v>1</v>
      </c>
    </row>
    <row r="115" spans="1:22" x14ac:dyDescent="0.25">
      <c r="B115" s="1">
        <v>45589</v>
      </c>
      <c r="C115" s="9" t="s">
        <v>225</v>
      </c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Row],[ActualResult]]), "_", IF(Table2[[#This Row],[ActualHomeScore]]=Table2[[#This Row],[PredictedHomeScore]], "Y", "N"))</f>
        <v>_</v>
      </c>
      <c r="R115" s="2"/>
      <c r="S115" s="2" t="str">
        <f t="shared" si="3"/>
        <v>_</v>
      </c>
      <c r="T115" s="45">
        <f>IF(VLOOKUP(Table2[[#This Row],[AwayTeam]],Table3[[Teams]:[D]],2)=VLOOKUP(Table2[[#This Row],[HomeTeam]],Table3[[Teams]:[D]],2),1,0)</f>
        <v>1</v>
      </c>
      <c r="U115" s="45">
        <f>IF(VLOOKUP(Table2[[#This Row],[AwayTeam]],Table3[[Teams]:[D]],3)=VLOOKUP(Table2[[#This Row],[HomeTeam]],Table3[[Teams]:[D]],3),1,0)</f>
        <v>0</v>
      </c>
      <c r="V115" s="45">
        <f>IF(VLOOKUP(Table2[[#This Row],[AwayTeam]],Table3[[Teams]:[D]],2)&lt;&gt;VLOOKUP(Table2[[#This Row],[HomeTeam]],Table3[[Teams]:[D]],2),1,0)</f>
        <v>0</v>
      </c>
    </row>
    <row r="116" spans="1:22" x14ac:dyDescent="0.25">
      <c r="B116" s="1">
        <v>45589</v>
      </c>
      <c r="C116" s="9" t="s">
        <v>226</v>
      </c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Row],[ActualResult]]), "_", IF(Table2[[#This Row],[ActualHomeScore]]=Table2[[#This Row],[PredictedHomeScore]], "Y", "N"))</f>
        <v>_</v>
      </c>
      <c r="R116" s="2"/>
      <c r="S116" s="2" t="str">
        <f t="shared" si="3"/>
        <v>_</v>
      </c>
      <c r="T116" s="45">
        <f>IF(VLOOKUP(Table2[[#This Row],[AwayTeam]],Table3[[Teams]:[D]],2)=VLOOKUP(Table2[[#This Row],[HomeTeam]],Table3[[Teams]:[D]],2),1,0)</f>
        <v>0</v>
      </c>
      <c r="U116" s="45">
        <f>IF(VLOOKUP(Table2[[#This Row],[AwayTeam]],Table3[[Teams]:[D]],3)=VLOOKUP(Table2[[#This Row],[HomeTeam]],Table3[[Teams]:[D]],3),1,0)</f>
        <v>0</v>
      </c>
      <c r="V116" s="45">
        <f>IF(VLOOKUP(Table2[[#This Row],[AwayTeam]],Table3[[Teams]:[D]],2)&lt;&gt;VLOOKUP(Table2[[#This Row],[HomeTeam]],Table3[[Teams]:[D]],2),1,0)</f>
        <v>1</v>
      </c>
    </row>
    <row r="117" spans="1:22" x14ac:dyDescent="0.25">
      <c r="B117" s="1">
        <v>45589</v>
      </c>
      <c r="C117" s="9" t="s">
        <v>227</v>
      </c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Row],[ActualResult]]), "_", IF(Table2[[#This Row],[ActualHomeScore]]=Table2[[#This Row],[PredictedHomeScore]], "Y", "N"))</f>
        <v>_</v>
      </c>
      <c r="R117" s="2"/>
      <c r="S117" s="2" t="str">
        <f t="shared" si="3"/>
        <v>_</v>
      </c>
      <c r="T117" s="45">
        <f>IF(VLOOKUP(Table2[[#This Row],[AwayTeam]],Table3[[Teams]:[D]],2)=VLOOKUP(Table2[[#This Row],[HomeTeam]],Table3[[Teams]:[D]],2),1,0)</f>
        <v>1</v>
      </c>
      <c r="U117" s="45">
        <f>IF(VLOOKUP(Table2[[#This Row],[AwayTeam]],Table3[[Teams]:[D]],3)=VLOOKUP(Table2[[#This Row],[HomeTeam]],Table3[[Teams]:[D]],3),1,0)</f>
        <v>1</v>
      </c>
      <c r="V117" s="45">
        <f>IF(VLOOKUP(Table2[[#This Row],[AwayTeam]],Table3[[Teams]:[D]],2)&lt;&gt;VLOOKUP(Table2[[#This Row],[HomeTeam]],Table3[[Teams]:[D]],2),1,0)</f>
        <v>0</v>
      </c>
    </row>
    <row r="118" spans="1:22" x14ac:dyDescent="0.25">
      <c r="B118" s="1">
        <v>45589</v>
      </c>
      <c r="C118" s="9" t="s">
        <v>228</v>
      </c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Row],[ActualResult]]), "_", IF(Table2[[#This Row],[ActualHomeScore]]=Table2[[#This Row],[PredictedHomeScore]], "Y", "N"))</f>
        <v>_</v>
      </c>
      <c r="R118" s="2"/>
      <c r="S118" s="2" t="str">
        <f t="shared" si="3"/>
        <v>_</v>
      </c>
      <c r="T118" s="45">
        <f>IF(VLOOKUP(Table2[[#This Row],[AwayTeam]],Table3[[Teams]:[D]],2)=VLOOKUP(Table2[[#This Row],[HomeTeam]],Table3[[Teams]:[D]],2),1,0)</f>
        <v>1</v>
      </c>
      <c r="U118" s="45">
        <f>IF(VLOOKUP(Table2[[#This Row],[AwayTeam]],Table3[[Teams]:[D]],3)=VLOOKUP(Table2[[#This Row],[HomeTeam]],Table3[[Teams]:[D]],3),1,0)</f>
        <v>0</v>
      </c>
      <c r="V118" s="45">
        <f>IF(VLOOKUP(Table2[[#This Row],[AwayTeam]],Table3[[Teams]:[D]],2)&lt;&gt;VLOOKUP(Table2[[#This Row],[HomeTeam]],Table3[[Teams]:[D]],2),1,0)</f>
        <v>0</v>
      </c>
    </row>
    <row r="119" spans="1:22" x14ac:dyDescent="0.25">
      <c r="A119" s="5"/>
      <c r="B119" s="3">
        <v>45589</v>
      </c>
      <c r="C119" s="10" t="s">
        <v>229</v>
      </c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Row],[ActualResult]]), "_", IF(Table2[[#This Row],[ActualHomeScore]]=Table2[[#This Row],[PredictedHomeScore]], "Y", "N"))</f>
        <v>_</v>
      </c>
      <c r="R119" s="2"/>
      <c r="S119" s="2" t="str">
        <f t="shared" si="3"/>
        <v>_</v>
      </c>
      <c r="T119" s="45">
        <f>IF(VLOOKUP(Table2[[#This Row],[AwayTeam]],Table3[[Teams]:[D]],2)=VLOOKUP(Table2[[#This Row],[HomeTeam]],Table3[[Teams]:[D]],2),1,0)</f>
        <v>1</v>
      </c>
      <c r="U119" s="45">
        <f>IF(VLOOKUP(Table2[[#This Row],[AwayTeam]],Table3[[Teams]:[D]],3)=VLOOKUP(Table2[[#This Row],[HomeTeam]],Table3[[Teams]:[D]],3),1,0)</f>
        <v>1</v>
      </c>
      <c r="V119" s="45">
        <f>IF(VLOOKUP(Table2[[#This Row],[AwayTeam]],Table3[[Teams]:[D]],2)&lt;&gt;VLOOKUP(Table2[[#This Row],[HomeTeam]],Table3[[Teams]:[D]],2),1,0)</f>
        <v>0</v>
      </c>
    </row>
    <row r="120" spans="1:22" x14ac:dyDescent="0.25">
      <c r="B120" s="1">
        <v>45590</v>
      </c>
      <c r="C120" s="9" t="s">
        <v>230</v>
      </c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Row],[ActualResult]]), "_", IF(Table2[[#This Row],[ActualHomeScore]]=Table2[[#This Row],[PredictedHomeScore]], "Y", "N"))</f>
        <v>_</v>
      </c>
      <c r="R120" s="2"/>
      <c r="S120" s="2" t="str">
        <f t="shared" si="3"/>
        <v>_</v>
      </c>
      <c r="T120" s="45">
        <f>IF(VLOOKUP(Table2[[#This Row],[AwayTeam]],Table3[[Teams]:[D]],2)=VLOOKUP(Table2[[#This Row],[HomeTeam]],Table3[[Teams]:[D]],2),1,0)</f>
        <v>0</v>
      </c>
      <c r="U120" s="45">
        <f>IF(VLOOKUP(Table2[[#This Row],[AwayTeam]],Table3[[Teams]:[D]],3)=VLOOKUP(Table2[[#This Row],[HomeTeam]],Table3[[Teams]:[D]],3),1,0)</f>
        <v>0</v>
      </c>
      <c r="V120" s="45">
        <f>IF(VLOOKUP(Table2[[#This Row],[AwayTeam]],Table3[[Teams]:[D]],2)&lt;&gt;VLOOKUP(Table2[[#This Row],[HomeTeam]],Table3[[Teams]:[D]],2),1,0)</f>
        <v>1</v>
      </c>
    </row>
    <row r="121" spans="1:22" x14ac:dyDescent="0.25">
      <c r="B121" s="1">
        <v>45590</v>
      </c>
      <c r="C121" s="9" t="s">
        <v>231</v>
      </c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Row],[ActualResult]]), "_", IF(Table2[[#This Row],[ActualHomeScore]]=Table2[[#This Row],[PredictedHomeScore]], "Y", "N"))</f>
        <v>_</v>
      </c>
      <c r="R121" s="2"/>
      <c r="S121" s="2" t="str">
        <f t="shared" si="3"/>
        <v>_</v>
      </c>
      <c r="T121" s="45">
        <f>IF(VLOOKUP(Table2[[#This Row],[AwayTeam]],Table3[[Teams]:[D]],2)=VLOOKUP(Table2[[#This Row],[HomeTeam]],Table3[[Teams]:[D]],2),1,0)</f>
        <v>1</v>
      </c>
      <c r="U121" s="45">
        <f>IF(VLOOKUP(Table2[[#This Row],[AwayTeam]],Table3[[Teams]:[D]],3)=VLOOKUP(Table2[[#This Row],[HomeTeam]],Table3[[Teams]:[D]],3),1,0)</f>
        <v>1</v>
      </c>
      <c r="V121" s="45">
        <f>IF(VLOOKUP(Table2[[#This Row],[AwayTeam]],Table3[[Teams]:[D]],2)&lt;&gt;VLOOKUP(Table2[[#This Row],[HomeTeam]],Table3[[Teams]:[D]],2),1,0)</f>
        <v>0</v>
      </c>
    </row>
    <row r="122" spans="1:22" x14ac:dyDescent="0.25">
      <c r="B122" s="1">
        <v>45590</v>
      </c>
      <c r="C122" s="9" t="s">
        <v>232</v>
      </c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Row],[ActualResult]]), "_", IF(Table2[[#This Row],[ActualHomeScore]]=Table2[[#This Row],[PredictedHomeScore]], "Y", "N"))</f>
        <v>_</v>
      </c>
      <c r="R122" s="2"/>
      <c r="S122" s="2" t="str">
        <f t="shared" si="3"/>
        <v>_</v>
      </c>
      <c r="T122" s="45">
        <f>IF(VLOOKUP(Table2[[#This Row],[AwayTeam]],Table3[[Teams]:[D]],2)=VLOOKUP(Table2[[#This Row],[HomeTeam]],Table3[[Teams]:[D]],2),1,0)</f>
        <v>1</v>
      </c>
      <c r="U122" s="45">
        <f>IF(VLOOKUP(Table2[[#This Row],[AwayTeam]],Table3[[Teams]:[D]],3)=VLOOKUP(Table2[[#This Row],[HomeTeam]],Table3[[Teams]:[D]],3),1,0)</f>
        <v>1</v>
      </c>
      <c r="V122" s="45">
        <f>IF(VLOOKUP(Table2[[#This Row],[AwayTeam]],Table3[[Teams]:[D]],2)&lt;&gt;VLOOKUP(Table2[[#This Row],[HomeTeam]],Table3[[Teams]:[D]],2),1,0)</f>
        <v>0</v>
      </c>
    </row>
    <row r="123" spans="1:22" x14ac:dyDescent="0.25">
      <c r="A123" s="5"/>
      <c r="B123" s="3">
        <v>45590</v>
      </c>
      <c r="C123" s="10" t="s">
        <v>233</v>
      </c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Row],[ActualResult]]), "_", IF(Table2[[#This Row],[ActualHomeScore]]=Table2[[#This Row],[PredictedHomeScore]], "Y", "N"))</f>
        <v>_</v>
      </c>
      <c r="R123" s="2"/>
      <c r="S123" s="2" t="str">
        <f t="shared" si="3"/>
        <v>_</v>
      </c>
      <c r="T123" s="45">
        <f>IF(VLOOKUP(Table2[[#This Row],[AwayTeam]],Table3[[Teams]:[D]],2)=VLOOKUP(Table2[[#This Row],[HomeTeam]],Table3[[Teams]:[D]],2),1,0)</f>
        <v>0</v>
      </c>
      <c r="U123" s="45">
        <f>IF(VLOOKUP(Table2[[#This Row],[AwayTeam]],Table3[[Teams]:[D]],3)=VLOOKUP(Table2[[#This Row],[HomeTeam]],Table3[[Teams]:[D]],3),1,0)</f>
        <v>0</v>
      </c>
      <c r="V123" s="45">
        <f>IF(VLOOKUP(Table2[[#This Row],[AwayTeam]],Table3[[Teams]:[D]],2)&lt;&gt;VLOOKUP(Table2[[#This Row],[HomeTeam]],Table3[[Teams]:[D]],2),1,0)</f>
        <v>1</v>
      </c>
    </row>
    <row r="124" spans="1:22" x14ac:dyDescent="0.25">
      <c r="B124" s="1">
        <v>45591</v>
      </c>
      <c r="C124" s="9" t="s">
        <v>234</v>
      </c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Row],[ActualResult]]), "_", IF(Table2[[#This Row],[ActualHomeScore]]=Table2[[#This Row],[PredictedHomeScore]], "Y", "N"))</f>
        <v>_</v>
      </c>
      <c r="R124" s="2"/>
      <c r="S124" s="2" t="str">
        <f t="shared" si="3"/>
        <v>_</v>
      </c>
      <c r="T124" s="45">
        <f>IF(VLOOKUP(Table2[[#This Row],[AwayTeam]],Table3[[Teams]:[D]],2)=VLOOKUP(Table2[[#This Row],[HomeTeam]],Table3[[Teams]:[D]],2),1,0)</f>
        <v>1</v>
      </c>
      <c r="U124" s="45">
        <f>IF(VLOOKUP(Table2[[#This Row],[AwayTeam]],Table3[[Teams]:[D]],3)=VLOOKUP(Table2[[#This Row],[HomeTeam]],Table3[[Teams]:[D]],3),1,0)</f>
        <v>1</v>
      </c>
      <c r="V124" s="45">
        <f>IF(VLOOKUP(Table2[[#This Row],[AwayTeam]],Table3[[Teams]:[D]],2)&lt;&gt;VLOOKUP(Table2[[#This Row],[HomeTeam]],Table3[[Teams]:[D]],2),1,0)</f>
        <v>0</v>
      </c>
    </row>
    <row r="125" spans="1:22" x14ac:dyDescent="0.25">
      <c r="B125" s="1">
        <v>45591</v>
      </c>
      <c r="C125" s="9" t="s">
        <v>235</v>
      </c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Row],[ActualResult]]), "_", IF(Table2[[#This Row],[ActualHomeScore]]=Table2[[#This Row],[PredictedHomeScore]], "Y", "N"))</f>
        <v>_</v>
      </c>
      <c r="R125" s="2"/>
      <c r="S125" s="2" t="str">
        <f t="shared" si="3"/>
        <v>_</v>
      </c>
      <c r="T125" s="45">
        <f>IF(VLOOKUP(Table2[[#This Row],[AwayTeam]],Table3[[Teams]:[D]],2)=VLOOKUP(Table2[[#This Row],[HomeTeam]],Table3[[Teams]:[D]],2),1,0)</f>
        <v>0</v>
      </c>
      <c r="U125" s="45">
        <f>IF(VLOOKUP(Table2[[#This Row],[AwayTeam]],Table3[[Teams]:[D]],3)=VLOOKUP(Table2[[#This Row],[HomeTeam]],Table3[[Teams]:[D]],3),1,0)</f>
        <v>0</v>
      </c>
      <c r="V125" s="45">
        <f>IF(VLOOKUP(Table2[[#This Row],[AwayTeam]],Table3[[Teams]:[D]],2)&lt;&gt;VLOOKUP(Table2[[#This Row],[HomeTeam]],Table3[[Teams]:[D]],2),1,0)</f>
        <v>1</v>
      </c>
    </row>
    <row r="126" spans="1:22" x14ac:dyDescent="0.25">
      <c r="B126" s="1">
        <v>45591</v>
      </c>
      <c r="C126" s="9" t="s">
        <v>236</v>
      </c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Row],[ActualResult]]), "_", IF(Table2[[#This Row],[ActualHomeScore]]=Table2[[#This Row],[PredictedHomeScore]], "Y", "N"))</f>
        <v>_</v>
      </c>
      <c r="R126" s="2"/>
      <c r="S126" s="2" t="str">
        <f t="shared" si="3"/>
        <v>_</v>
      </c>
      <c r="T126" s="45">
        <f>IF(VLOOKUP(Table2[[#This Row],[AwayTeam]],Table3[[Teams]:[D]],2)=VLOOKUP(Table2[[#This Row],[HomeTeam]],Table3[[Teams]:[D]],2),1,0)</f>
        <v>1</v>
      </c>
      <c r="U126" s="45">
        <f>IF(VLOOKUP(Table2[[#This Row],[AwayTeam]],Table3[[Teams]:[D]],3)=VLOOKUP(Table2[[#This Row],[HomeTeam]],Table3[[Teams]:[D]],3),1,0)</f>
        <v>0</v>
      </c>
      <c r="V126" s="45">
        <f>IF(VLOOKUP(Table2[[#This Row],[AwayTeam]],Table3[[Teams]:[D]],2)&lt;&gt;VLOOKUP(Table2[[#This Row],[HomeTeam]],Table3[[Teams]:[D]],2),1,0)</f>
        <v>0</v>
      </c>
    </row>
    <row r="127" spans="1:22" x14ac:dyDescent="0.25">
      <c r="B127" s="1">
        <v>45591</v>
      </c>
      <c r="C127" s="9" t="s">
        <v>237</v>
      </c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Row],[ActualResult]]), "_", IF(Table2[[#This Row],[ActualHomeScore]]=Table2[[#This Row],[PredictedHomeScore]], "Y", "N"))</f>
        <v>_</v>
      </c>
      <c r="R127" s="2"/>
      <c r="S127" s="2" t="str">
        <f t="shared" si="3"/>
        <v>_</v>
      </c>
      <c r="T127" s="45">
        <f>IF(VLOOKUP(Table2[[#This Row],[AwayTeam]],Table3[[Teams]:[D]],2)=VLOOKUP(Table2[[#This Row],[HomeTeam]],Table3[[Teams]:[D]],2),1,0)</f>
        <v>1</v>
      </c>
      <c r="U127" s="45">
        <f>IF(VLOOKUP(Table2[[#This Row],[AwayTeam]],Table3[[Teams]:[D]],3)=VLOOKUP(Table2[[#This Row],[HomeTeam]],Table3[[Teams]:[D]],3),1,0)</f>
        <v>1</v>
      </c>
      <c r="V127" s="45">
        <f>IF(VLOOKUP(Table2[[#This Row],[AwayTeam]],Table3[[Teams]:[D]],2)&lt;&gt;VLOOKUP(Table2[[#This Row],[HomeTeam]],Table3[[Teams]:[D]],2),1,0)</f>
        <v>0</v>
      </c>
    </row>
    <row r="128" spans="1:22" x14ac:dyDescent="0.25">
      <c r="B128" s="1">
        <v>45591</v>
      </c>
      <c r="C128" s="9" t="s">
        <v>238</v>
      </c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Row],[ActualResult]]), "_", IF(Table2[[#This Row],[ActualHomeScore]]=Table2[[#This Row],[PredictedHomeScore]], "Y", "N"))</f>
        <v>_</v>
      </c>
      <c r="R128" s="2"/>
      <c r="S128" s="2" t="str">
        <f t="shared" si="3"/>
        <v>_</v>
      </c>
      <c r="T128" s="45">
        <f>IF(VLOOKUP(Table2[[#This Row],[AwayTeam]],Table3[[Teams]:[D]],2)=VLOOKUP(Table2[[#This Row],[HomeTeam]],Table3[[Teams]:[D]],2),1,0)</f>
        <v>0</v>
      </c>
      <c r="U128" s="45">
        <f>IF(VLOOKUP(Table2[[#This Row],[AwayTeam]],Table3[[Teams]:[D]],3)=VLOOKUP(Table2[[#This Row],[HomeTeam]],Table3[[Teams]:[D]],3),1,0)</f>
        <v>0</v>
      </c>
      <c r="V128" s="45">
        <f>IF(VLOOKUP(Table2[[#This Row],[AwayTeam]],Table3[[Teams]:[D]],2)&lt;&gt;VLOOKUP(Table2[[#This Row],[HomeTeam]],Table3[[Teams]:[D]],2),1,0)</f>
        <v>1</v>
      </c>
    </row>
    <row r="129" spans="1:22" x14ac:dyDescent="0.25">
      <c r="B129" s="1">
        <v>45591</v>
      </c>
      <c r="C129" s="9" t="s">
        <v>239</v>
      </c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Row],[ActualResult]]), "_", IF(Table2[[#This Row],[ActualHomeScore]]=Table2[[#This Row],[PredictedHomeScore]], "Y", "N"))</f>
        <v>_</v>
      </c>
      <c r="R129" s="2"/>
      <c r="S129" s="2" t="str">
        <f t="shared" si="3"/>
        <v>_</v>
      </c>
      <c r="T129" s="45">
        <f>IF(VLOOKUP(Table2[[#This Row],[AwayTeam]],Table3[[Teams]:[D]],2)=VLOOKUP(Table2[[#This Row],[HomeTeam]],Table3[[Teams]:[D]],2),1,0)</f>
        <v>1</v>
      </c>
      <c r="U129" s="45">
        <f>IF(VLOOKUP(Table2[[#This Row],[AwayTeam]],Table3[[Teams]:[D]],3)=VLOOKUP(Table2[[#This Row],[HomeTeam]],Table3[[Teams]:[D]],3),1,0)</f>
        <v>0</v>
      </c>
      <c r="V129" s="45">
        <f>IF(VLOOKUP(Table2[[#This Row],[AwayTeam]],Table3[[Teams]:[D]],2)&lt;&gt;VLOOKUP(Table2[[#This Row],[HomeTeam]],Table3[[Teams]:[D]],2),1,0)</f>
        <v>0</v>
      </c>
    </row>
    <row r="130" spans="1:22" x14ac:dyDescent="0.25">
      <c r="B130" s="1">
        <v>45591</v>
      </c>
      <c r="C130" s="9" t="s">
        <v>240</v>
      </c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Row],[ActualResult]]), "_", IF(Table2[[#This Row],[ActualHomeScore]]=Table2[[#This Row],[PredictedHomeScore]], "Y", "N"))</f>
        <v>_</v>
      </c>
      <c r="R130" s="2"/>
      <c r="S130" s="2" t="str">
        <f t="shared" si="3"/>
        <v>_</v>
      </c>
      <c r="T130" s="45">
        <f>IF(VLOOKUP(Table2[[#This Row],[AwayTeam]],Table3[[Teams]:[D]],2)=VLOOKUP(Table2[[#This Row],[HomeTeam]],Table3[[Teams]:[D]],2),1,0)</f>
        <v>0</v>
      </c>
      <c r="U130" s="45">
        <f>IF(VLOOKUP(Table2[[#This Row],[AwayTeam]],Table3[[Teams]:[D]],3)=VLOOKUP(Table2[[#This Row],[HomeTeam]],Table3[[Teams]:[D]],3),1,0)</f>
        <v>0</v>
      </c>
      <c r="V130" s="45">
        <f>IF(VLOOKUP(Table2[[#This Row],[AwayTeam]],Table3[[Teams]:[D]],2)&lt;&gt;VLOOKUP(Table2[[#This Row],[HomeTeam]],Table3[[Teams]:[D]],2),1,0)</f>
        <v>1</v>
      </c>
    </row>
    <row r="131" spans="1:22" x14ac:dyDescent="0.25">
      <c r="B131" s="1">
        <v>45591</v>
      </c>
      <c r="C131" s="9" t="s">
        <v>241</v>
      </c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Row],[ActualResult]]),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  <c r="T131" s="45">
        <f>IF(VLOOKUP(Table2[[#This Row],[AwayTeam]],Table3[[Teams]:[D]],2)=VLOOKUP(Table2[[#This Row],[HomeTeam]],Table3[[Teams]:[D]],2),1,0)</f>
        <v>1</v>
      </c>
      <c r="U131" s="45">
        <f>IF(VLOOKUP(Table2[[#This Row],[AwayTeam]],Table3[[Teams]:[D]],3)=VLOOKUP(Table2[[#This Row],[HomeTeam]],Table3[[Teams]:[D]],3),1,0)</f>
        <v>0</v>
      </c>
      <c r="V131" s="45">
        <f>IF(VLOOKUP(Table2[[#This Row],[AwayTeam]],Table3[[Teams]:[D]],2)&lt;&gt;VLOOKUP(Table2[[#This Row],[HomeTeam]],Table3[[Teams]:[D]],2),1,0)</f>
        <v>0</v>
      </c>
    </row>
    <row r="132" spans="1:22" x14ac:dyDescent="0.25">
      <c r="B132" s="1">
        <v>45591</v>
      </c>
      <c r="C132" s="9" t="s">
        <v>242</v>
      </c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Row],[ActualResult]]), "_", IF(Table2[[#This Row],[ActualHomeScore]]=Table2[[#This Row],[PredictedHomeScore]], "Y", "N"))</f>
        <v>_</v>
      </c>
      <c r="R132" s="2"/>
      <c r="S132" s="2" t="str">
        <f t="shared" si="6"/>
        <v>_</v>
      </c>
      <c r="T132" s="45">
        <f>IF(VLOOKUP(Table2[[#This Row],[AwayTeam]],Table3[[Teams]:[D]],2)=VLOOKUP(Table2[[#This Row],[HomeTeam]],Table3[[Teams]:[D]],2),1,0)</f>
        <v>1</v>
      </c>
      <c r="U132" s="45">
        <f>IF(VLOOKUP(Table2[[#This Row],[AwayTeam]],Table3[[Teams]:[D]],3)=VLOOKUP(Table2[[#This Row],[HomeTeam]],Table3[[Teams]:[D]],3),1,0)</f>
        <v>0</v>
      </c>
      <c r="V132" s="45">
        <f>IF(VLOOKUP(Table2[[#This Row],[AwayTeam]],Table3[[Teams]:[D]],2)&lt;&gt;VLOOKUP(Table2[[#This Row],[HomeTeam]],Table3[[Teams]:[D]],2),1,0)</f>
        <v>0</v>
      </c>
    </row>
    <row r="133" spans="1:22" x14ac:dyDescent="0.25">
      <c r="B133" s="1">
        <v>45591</v>
      </c>
      <c r="C133" s="9" t="s">
        <v>243</v>
      </c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Row],[ActualResult]]), "_", IF(Table2[[#This Row],[ActualHomeScore]]=Table2[[#This Row],[PredictedHomeScore]], "Y", "N"))</f>
        <v>_</v>
      </c>
      <c r="R133" s="2"/>
      <c r="S133" s="2" t="str">
        <f t="shared" si="6"/>
        <v>_</v>
      </c>
      <c r="T133" s="45">
        <f>IF(VLOOKUP(Table2[[#This Row],[AwayTeam]],Table3[[Teams]:[D]],2)=VLOOKUP(Table2[[#This Row],[HomeTeam]],Table3[[Teams]:[D]],2),1,0)</f>
        <v>0</v>
      </c>
      <c r="U133" s="45">
        <f>IF(VLOOKUP(Table2[[#This Row],[AwayTeam]],Table3[[Teams]:[D]],3)=VLOOKUP(Table2[[#This Row],[HomeTeam]],Table3[[Teams]:[D]],3),1,0)</f>
        <v>0</v>
      </c>
      <c r="V133" s="45">
        <f>IF(VLOOKUP(Table2[[#This Row],[AwayTeam]],Table3[[Teams]:[D]],2)&lt;&gt;VLOOKUP(Table2[[#This Row],[HomeTeam]],Table3[[Teams]:[D]],2),1,0)</f>
        <v>1</v>
      </c>
    </row>
    <row r="134" spans="1:22" x14ac:dyDescent="0.25">
      <c r="B134" s="1">
        <v>45591</v>
      </c>
      <c r="C134" s="9" t="s">
        <v>244</v>
      </c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Row],[ActualResult]]), "_", IF(Table2[[#This Row],[ActualHomeScore]]=Table2[[#This Row],[PredictedHomeScore]], "Y", "N"))</f>
        <v>_</v>
      </c>
      <c r="R134" s="2"/>
      <c r="S134" s="2" t="str">
        <f t="shared" si="6"/>
        <v>_</v>
      </c>
      <c r="T134" s="45">
        <f>IF(VLOOKUP(Table2[[#This Row],[AwayTeam]],Table3[[Teams]:[D]],2)=VLOOKUP(Table2[[#This Row],[HomeTeam]],Table3[[Teams]:[D]],2),1,0)</f>
        <v>1</v>
      </c>
      <c r="U134" s="45">
        <f>IF(VLOOKUP(Table2[[#This Row],[AwayTeam]],Table3[[Teams]:[D]],3)=VLOOKUP(Table2[[#This Row],[HomeTeam]],Table3[[Teams]:[D]],3),1,0)</f>
        <v>1</v>
      </c>
      <c r="V134" s="45">
        <f>IF(VLOOKUP(Table2[[#This Row],[AwayTeam]],Table3[[Teams]:[D]],2)&lt;&gt;VLOOKUP(Table2[[#This Row],[HomeTeam]],Table3[[Teams]:[D]],2),1,0)</f>
        <v>0</v>
      </c>
    </row>
    <row r="135" spans="1:22" x14ac:dyDescent="0.25">
      <c r="B135" s="1">
        <v>45591</v>
      </c>
      <c r="C135" s="9" t="s">
        <v>245</v>
      </c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Row],[ActualResult]]), "_", IF(Table2[[#This Row],[ActualHomeScore]]=Table2[[#This Row],[PredictedHomeScore]], "Y", "N"))</f>
        <v>_</v>
      </c>
      <c r="R135" s="2"/>
      <c r="S135" s="2" t="str">
        <f t="shared" si="6"/>
        <v>_</v>
      </c>
      <c r="T135" s="45">
        <f>IF(VLOOKUP(Table2[[#This Row],[AwayTeam]],Table3[[Teams]:[D]],2)=VLOOKUP(Table2[[#This Row],[HomeTeam]],Table3[[Teams]:[D]],2),1,0)</f>
        <v>0</v>
      </c>
      <c r="U135" s="45">
        <f>IF(VLOOKUP(Table2[[#This Row],[AwayTeam]],Table3[[Teams]:[D]],3)=VLOOKUP(Table2[[#This Row],[HomeTeam]],Table3[[Teams]:[D]],3),1,0)</f>
        <v>0</v>
      </c>
      <c r="V135" s="45">
        <f>IF(VLOOKUP(Table2[[#This Row],[AwayTeam]],Table3[[Teams]:[D]],2)&lt;&gt;VLOOKUP(Table2[[#This Row],[HomeTeam]],Table3[[Teams]:[D]],2),1,0)</f>
        <v>1</v>
      </c>
    </row>
    <row r="136" spans="1:22" x14ac:dyDescent="0.25">
      <c r="B136" s="1">
        <v>45591</v>
      </c>
      <c r="C136" s="9" t="s">
        <v>246</v>
      </c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Row],[ActualResult]]), "_", IF(Table2[[#This Row],[ActualHomeScore]]=Table2[[#This Row],[PredictedHomeScore]], "Y", "N"))</f>
        <v>_</v>
      </c>
      <c r="R136" s="2"/>
      <c r="S136" s="2" t="str">
        <f t="shared" si="6"/>
        <v>_</v>
      </c>
      <c r="T136" s="45">
        <f>IF(VLOOKUP(Table2[[#This Row],[AwayTeam]],Table3[[Teams]:[D]],2)=VLOOKUP(Table2[[#This Row],[HomeTeam]],Table3[[Teams]:[D]],2),1,0)</f>
        <v>1</v>
      </c>
      <c r="U136" s="45">
        <f>IF(VLOOKUP(Table2[[#This Row],[AwayTeam]],Table3[[Teams]:[D]],3)=VLOOKUP(Table2[[#This Row],[HomeTeam]],Table3[[Teams]:[D]],3),1,0)</f>
        <v>1</v>
      </c>
      <c r="V136" s="45">
        <f>IF(VLOOKUP(Table2[[#This Row],[AwayTeam]],Table3[[Teams]:[D]],2)&lt;&gt;VLOOKUP(Table2[[#This Row],[HomeTeam]],Table3[[Teams]:[D]],2),1,0)</f>
        <v>0</v>
      </c>
    </row>
    <row r="137" spans="1:22" x14ac:dyDescent="0.25">
      <c r="A137" s="5"/>
      <c r="B137" s="3">
        <v>45591</v>
      </c>
      <c r="C137" s="10" t="s">
        <v>247</v>
      </c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Row],[ActualResult]]), "_", IF(Table2[[#This Row],[ActualHomeScore]]=Table2[[#This Row],[PredictedHomeScore]], "Y", "N"))</f>
        <v>_</v>
      </c>
      <c r="R137" s="2"/>
      <c r="S137" s="2" t="str">
        <f t="shared" si="6"/>
        <v>_</v>
      </c>
      <c r="T137" s="45">
        <f>IF(VLOOKUP(Table2[[#This Row],[AwayTeam]],Table3[[Teams]:[D]],2)=VLOOKUP(Table2[[#This Row],[HomeTeam]],Table3[[Teams]:[D]],2),1,0)</f>
        <v>0</v>
      </c>
      <c r="U137" s="45">
        <f>IF(VLOOKUP(Table2[[#This Row],[AwayTeam]],Table3[[Teams]:[D]],3)=VLOOKUP(Table2[[#This Row],[HomeTeam]],Table3[[Teams]:[D]],3),1,0)</f>
        <v>0</v>
      </c>
      <c r="V137" s="45">
        <f>IF(VLOOKUP(Table2[[#This Row],[AwayTeam]],Table3[[Teams]:[D]],2)&lt;&gt;VLOOKUP(Table2[[#This Row],[HomeTeam]],Table3[[Teams]:[D]],2),1,0)</f>
        <v>1</v>
      </c>
    </row>
    <row r="138" spans="1:22" x14ac:dyDescent="0.25">
      <c r="B138" s="1">
        <v>45592</v>
      </c>
      <c r="C138" s="9" t="s">
        <v>248</v>
      </c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Row],[ActualResult]]), "_", IF(Table2[[#This Row],[ActualHomeScore]]=Table2[[#This Row],[PredictedHomeScore]], "Y", "N"))</f>
        <v>_</v>
      </c>
      <c r="R138" s="2"/>
      <c r="S138" s="2" t="str">
        <f t="shared" si="6"/>
        <v>_</v>
      </c>
      <c r="T138" s="45">
        <f>IF(VLOOKUP(Table2[[#This Row],[AwayTeam]],Table3[[Teams]:[D]],2)=VLOOKUP(Table2[[#This Row],[HomeTeam]],Table3[[Teams]:[D]],2),1,0)</f>
        <v>0</v>
      </c>
      <c r="U138" s="45">
        <f>IF(VLOOKUP(Table2[[#This Row],[AwayTeam]],Table3[[Teams]:[D]],3)=VLOOKUP(Table2[[#This Row],[HomeTeam]],Table3[[Teams]:[D]],3),1,0)</f>
        <v>0</v>
      </c>
      <c r="V138" s="45">
        <f>IF(VLOOKUP(Table2[[#This Row],[AwayTeam]],Table3[[Teams]:[D]],2)&lt;&gt;VLOOKUP(Table2[[#This Row],[HomeTeam]],Table3[[Teams]:[D]],2),1,0)</f>
        <v>1</v>
      </c>
    </row>
    <row r="139" spans="1:22" x14ac:dyDescent="0.25">
      <c r="B139" s="1">
        <v>45592</v>
      </c>
      <c r="C139" s="9" t="s">
        <v>249</v>
      </c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Row],[ActualResult]]), "_", IF(Table2[[#This Row],[ActualHomeScore]]=Table2[[#This Row],[PredictedHomeScore]], "Y", "N"))</f>
        <v>_</v>
      </c>
      <c r="R139" s="2"/>
      <c r="S139" s="2" t="str">
        <f t="shared" si="6"/>
        <v>_</v>
      </c>
      <c r="T139" s="45">
        <f>IF(VLOOKUP(Table2[[#This Row],[AwayTeam]],Table3[[Teams]:[D]],2)=VLOOKUP(Table2[[#This Row],[HomeTeam]],Table3[[Teams]:[D]],2),1,0)</f>
        <v>0</v>
      </c>
      <c r="U139" s="45">
        <f>IF(VLOOKUP(Table2[[#This Row],[AwayTeam]],Table3[[Teams]:[D]],3)=VLOOKUP(Table2[[#This Row],[HomeTeam]],Table3[[Teams]:[D]],3),1,0)</f>
        <v>0</v>
      </c>
      <c r="V139" s="45">
        <f>IF(VLOOKUP(Table2[[#This Row],[AwayTeam]],Table3[[Teams]:[D]],2)&lt;&gt;VLOOKUP(Table2[[#This Row],[HomeTeam]],Table3[[Teams]:[D]],2),1,0)</f>
        <v>1</v>
      </c>
    </row>
    <row r="140" spans="1:22" x14ac:dyDescent="0.25">
      <c r="B140" s="1">
        <v>45592</v>
      </c>
      <c r="C140" s="9" t="s">
        <v>250</v>
      </c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Row],[ActualResult]]), "_", IF(Table2[[#This Row],[ActualHomeScore]]=Table2[[#This Row],[PredictedHomeScore]], "Y", "N"))</f>
        <v>_</v>
      </c>
      <c r="R140" s="2"/>
      <c r="S140" s="2" t="str">
        <f t="shared" si="6"/>
        <v>_</v>
      </c>
      <c r="T140" s="45">
        <f>IF(VLOOKUP(Table2[[#This Row],[AwayTeam]],Table3[[Teams]:[D]],2)=VLOOKUP(Table2[[#This Row],[HomeTeam]],Table3[[Teams]:[D]],2),1,0)</f>
        <v>1</v>
      </c>
      <c r="U140" s="45">
        <f>IF(VLOOKUP(Table2[[#This Row],[AwayTeam]],Table3[[Teams]:[D]],3)=VLOOKUP(Table2[[#This Row],[HomeTeam]],Table3[[Teams]:[D]],3),1,0)</f>
        <v>0</v>
      </c>
      <c r="V140" s="45">
        <f>IF(VLOOKUP(Table2[[#This Row],[AwayTeam]],Table3[[Teams]:[D]],2)&lt;&gt;VLOOKUP(Table2[[#This Row],[HomeTeam]],Table3[[Teams]:[D]],2),1,0)</f>
        <v>0</v>
      </c>
    </row>
    <row r="141" spans="1:22" x14ac:dyDescent="0.25">
      <c r="A141" s="5"/>
      <c r="B141" s="3">
        <v>45592</v>
      </c>
      <c r="C141" s="10" t="s">
        <v>251</v>
      </c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Row],[ActualResult]]), "_", IF(Table2[[#This Row],[ActualHomeScore]]=Table2[[#This Row],[PredictedHomeScore]], "Y", "N"))</f>
        <v>_</v>
      </c>
      <c r="R141" s="2"/>
      <c r="S141" s="2" t="str">
        <f t="shared" si="6"/>
        <v>_</v>
      </c>
      <c r="T141" s="45">
        <f>IF(VLOOKUP(Table2[[#This Row],[AwayTeam]],Table3[[Teams]:[D]],2)=VLOOKUP(Table2[[#This Row],[HomeTeam]],Table3[[Teams]:[D]],2),1,0)</f>
        <v>0</v>
      </c>
      <c r="U141" s="45">
        <f>IF(VLOOKUP(Table2[[#This Row],[AwayTeam]],Table3[[Teams]:[D]],3)=VLOOKUP(Table2[[#This Row],[HomeTeam]],Table3[[Teams]:[D]],3),1,0)</f>
        <v>0</v>
      </c>
      <c r="V141" s="45">
        <f>IF(VLOOKUP(Table2[[#This Row],[AwayTeam]],Table3[[Teams]:[D]],2)&lt;&gt;VLOOKUP(Table2[[#This Row],[HomeTeam]],Table3[[Teams]:[D]],2),1,0)</f>
        <v>1</v>
      </c>
    </row>
    <row r="142" spans="1:22" x14ac:dyDescent="0.25">
      <c r="B142" s="1">
        <v>45593</v>
      </c>
      <c r="C142" s="9" t="s">
        <v>252</v>
      </c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Row],[ActualResult]]), "_", IF(Table2[[#This Row],[ActualHomeScore]]=Table2[[#This Row],[PredictedHomeScore]], "Y", "N"))</f>
        <v>_</v>
      </c>
      <c r="R142" s="2"/>
      <c r="S142" s="2" t="str">
        <f t="shared" si="6"/>
        <v>_</v>
      </c>
      <c r="T142" s="45">
        <f>IF(VLOOKUP(Table2[[#This Row],[AwayTeam]],Table3[[Teams]:[D]],2)=VLOOKUP(Table2[[#This Row],[HomeTeam]],Table3[[Teams]:[D]],2),1,0)</f>
        <v>1</v>
      </c>
      <c r="U142" s="45">
        <f>IF(VLOOKUP(Table2[[#This Row],[AwayTeam]],Table3[[Teams]:[D]],3)=VLOOKUP(Table2[[#This Row],[HomeTeam]],Table3[[Teams]:[D]],3),1,0)</f>
        <v>1</v>
      </c>
      <c r="V142" s="45">
        <f>IF(VLOOKUP(Table2[[#This Row],[AwayTeam]],Table3[[Teams]:[D]],2)&lt;&gt;VLOOKUP(Table2[[#This Row],[HomeTeam]],Table3[[Teams]:[D]],2),1,0)</f>
        <v>0</v>
      </c>
    </row>
    <row r="143" spans="1:22" x14ac:dyDescent="0.25">
      <c r="B143" s="1">
        <v>45593</v>
      </c>
      <c r="C143" s="9" t="s">
        <v>253</v>
      </c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Row],[ActualResult]]), "_", IF(Table2[[#This Row],[ActualHomeScore]]=Table2[[#This Row],[PredictedHomeScore]], "Y", "N"))</f>
        <v>_</v>
      </c>
      <c r="R143" s="2"/>
      <c r="S143" s="2" t="str">
        <f t="shared" si="6"/>
        <v>_</v>
      </c>
      <c r="T143" s="45">
        <f>IF(VLOOKUP(Table2[[#This Row],[AwayTeam]],Table3[[Teams]:[D]],2)=VLOOKUP(Table2[[#This Row],[HomeTeam]],Table3[[Teams]:[D]],2),1,0)</f>
        <v>0</v>
      </c>
      <c r="U143" s="45">
        <f>IF(VLOOKUP(Table2[[#This Row],[AwayTeam]],Table3[[Teams]:[D]],3)=VLOOKUP(Table2[[#This Row],[HomeTeam]],Table3[[Teams]:[D]],3),1,0)</f>
        <v>0</v>
      </c>
      <c r="V143" s="45">
        <f>IF(VLOOKUP(Table2[[#This Row],[AwayTeam]],Table3[[Teams]:[D]],2)&lt;&gt;VLOOKUP(Table2[[#This Row],[HomeTeam]],Table3[[Teams]:[D]],2),1,0)</f>
        <v>1</v>
      </c>
    </row>
    <row r="144" spans="1:22" x14ac:dyDescent="0.25">
      <c r="B144" s="1">
        <v>45593</v>
      </c>
      <c r="C144" s="9" t="s">
        <v>254</v>
      </c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Row],[ActualResult]]), "_", IF(Table2[[#This Row],[ActualHomeScore]]=Table2[[#This Row],[PredictedHomeScore]], "Y", "N"))</f>
        <v>_</v>
      </c>
      <c r="R144" s="2"/>
      <c r="S144" s="2" t="str">
        <f t="shared" si="6"/>
        <v>_</v>
      </c>
      <c r="T144" s="45">
        <f>IF(VLOOKUP(Table2[[#This Row],[AwayTeam]],Table3[[Teams]:[D]],2)=VLOOKUP(Table2[[#This Row],[HomeTeam]],Table3[[Teams]:[D]],2),1,0)</f>
        <v>0</v>
      </c>
      <c r="U144" s="45">
        <f>IF(VLOOKUP(Table2[[#This Row],[AwayTeam]],Table3[[Teams]:[D]],3)=VLOOKUP(Table2[[#This Row],[HomeTeam]],Table3[[Teams]:[D]],3),1,0)</f>
        <v>0</v>
      </c>
      <c r="V144" s="45">
        <f>IF(VLOOKUP(Table2[[#This Row],[AwayTeam]],Table3[[Teams]:[D]],2)&lt;&gt;VLOOKUP(Table2[[#This Row],[HomeTeam]],Table3[[Teams]:[D]],2),1,0)</f>
        <v>1</v>
      </c>
    </row>
    <row r="145" spans="1:22" x14ac:dyDescent="0.25">
      <c r="B145" s="1">
        <v>45593</v>
      </c>
      <c r="C145" s="9" t="s">
        <v>255</v>
      </c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Row],[ActualResult]]), "_", IF(Table2[[#This Row],[ActualHomeScore]]=Table2[[#This Row],[PredictedHomeScore]], "Y", "N"))</f>
        <v>_</v>
      </c>
      <c r="R145" s="2"/>
      <c r="S145" s="2" t="str">
        <f t="shared" si="6"/>
        <v>_</v>
      </c>
      <c r="T145" s="45">
        <f>IF(VLOOKUP(Table2[[#This Row],[AwayTeam]],Table3[[Teams]:[D]],2)=VLOOKUP(Table2[[#This Row],[HomeTeam]],Table3[[Teams]:[D]],2),1,0)</f>
        <v>0</v>
      </c>
      <c r="U145" s="45">
        <f>IF(VLOOKUP(Table2[[#This Row],[AwayTeam]],Table3[[Teams]:[D]],3)=VLOOKUP(Table2[[#This Row],[HomeTeam]],Table3[[Teams]:[D]],3),1,0)</f>
        <v>0</v>
      </c>
      <c r="V145" s="45">
        <f>IF(VLOOKUP(Table2[[#This Row],[AwayTeam]],Table3[[Teams]:[D]],2)&lt;&gt;VLOOKUP(Table2[[#This Row],[HomeTeam]],Table3[[Teams]:[D]],2),1,0)</f>
        <v>1</v>
      </c>
    </row>
    <row r="146" spans="1:22" x14ac:dyDescent="0.25">
      <c r="B146" s="1">
        <v>45593</v>
      </c>
      <c r="C146" s="9" t="s">
        <v>256</v>
      </c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Row],[ActualResult]]), "_", IF(Table2[[#This Row],[ActualHomeScore]]=Table2[[#This Row],[PredictedHomeScore]], "Y", "N"))</f>
        <v>_</v>
      </c>
      <c r="R146" s="2"/>
      <c r="S146" s="2" t="str">
        <f t="shared" si="6"/>
        <v>_</v>
      </c>
      <c r="T146" s="45">
        <f>IF(VLOOKUP(Table2[[#This Row],[AwayTeam]],Table3[[Teams]:[D]],2)=VLOOKUP(Table2[[#This Row],[HomeTeam]],Table3[[Teams]:[D]],2),1,0)</f>
        <v>1</v>
      </c>
      <c r="U146" s="45">
        <f>IF(VLOOKUP(Table2[[#This Row],[AwayTeam]],Table3[[Teams]:[D]],3)=VLOOKUP(Table2[[#This Row],[HomeTeam]],Table3[[Teams]:[D]],3),1,0)</f>
        <v>1</v>
      </c>
      <c r="V146" s="45">
        <f>IF(VLOOKUP(Table2[[#This Row],[AwayTeam]],Table3[[Teams]:[D]],2)&lt;&gt;VLOOKUP(Table2[[#This Row],[HomeTeam]],Table3[[Teams]:[D]],2),1,0)</f>
        <v>0</v>
      </c>
    </row>
    <row r="147" spans="1:22" x14ac:dyDescent="0.25">
      <c r="B147" s="1">
        <v>45593</v>
      </c>
      <c r="C147" s="9" t="s">
        <v>257</v>
      </c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Row],[ActualResult]]), "_", IF(Table2[[#This Row],[ActualHomeScore]]=Table2[[#This Row],[PredictedHomeScore]], "Y", "N"))</f>
        <v>_</v>
      </c>
      <c r="R147" s="2"/>
      <c r="S147" s="2" t="str">
        <f t="shared" si="6"/>
        <v>_</v>
      </c>
      <c r="T147" s="45">
        <f>IF(VLOOKUP(Table2[[#This Row],[AwayTeam]],Table3[[Teams]:[D]],2)=VLOOKUP(Table2[[#This Row],[HomeTeam]],Table3[[Teams]:[D]],2),1,0)</f>
        <v>1</v>
      </c>
      <c r="U147" s="45">
        <f>IF(VLOOKUP(Table2[[#This Row],[AwayTeam]],Table3[[Teams]:[D]],3)=VLOOKUP(Table2[[#This Row],[HomeTeam]],Table3[[Teams]:[D]],3),1,0)</f>
        <v>0</v>
      </c>
      <c r="V147" s="45">
        <f>IF(VLOOKUP(Table2[[#This Row],[AwayTeam]],Table3[[Teams]:[D]],2)&lt;&gt;VLOOKUP(Table2[[#This Row],[HomeTeam]],Table3[[Teams]:[D]],2),1,0)</f>
        <v>0</v>
      </c>
    </row>
    <row r="148" spans="1:22" x14ac:dyDescent="0.25">
      <c r="B148" s="1">
        <v>45593</v>
      </c>
      <c r="C148" s="9" t="s">
        <v>258</v>
      </c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Row],[ActualResult]]), "_", IF(Table2[[#This Row],[ActualHomeScore]]=Table2[[#This Row],[PredictedHomeScore]], "Y", "N"))</f>
        <v>_</v>
      </c>
      <c r="R148" s="2"/>
      <c r="S148" s="2" t="str">
        <f t="shared" si="6"/>
        <v>_</v>
      </c>
      <c r="T148" s="45">
        <f>IF(VLOOKUP(Table2[[#This Row],[AwayTeam]],Table3[[Teams]:[D]],2)=VLOOKUP(Table2[[#This Row],[HomeTeam]],Table3[[Teams]:[D]],2),1,0)</f>
        <v>0</v>
      </c>
      <c r="U148" s="45">
        <f>IF(VLOOKUP(Table2[[#This Row],[AwayTeam]],Table3[[Teams]:[D]],3)=VLOOKUP(Table2[[#This Row],[HomeTeam]],Table3[[Teams]:[D]],3),1,0)</f>
        <v>0</v>
      </c>
      <c r="V148" s="45">
        <f>IF(VLOOKUP(Table2[[#This Row],[AwayTeam]],Table3[[Teams]:[D]],2)&lt;&gt;VLOOKUP(Table2[[#This Row],[HomeTeam]],Table3[[Teams]:[D]],2),1,0)</f>
        <v>1</v>
      </c>
    </row>
    <row r="149" spans="1:22" x14ac:dyDescent="0.25">
      <c r="A149" s="5"/>
      <c r="B149" s="3">
        <v>45593</v>
      </c>
      <c r="C149" s="10" t="s">
        <v>259</v>
      </c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Row],[ActualResult]]), "_", IF(Table2[[#This Row],[ActualHomeScore]]=Table2[[#This Row],[PredictedHomeScore]], "Y", "N"))</f>
        <v>_</v>
      </c>
      <c r="R149" s="2"/>
      <c r="S149" s="2" t="str">
        <f t="shared" si="6"/>
        <v>_</v>
      </c>
      <c r="T149" s="45">
        <f>IF(VLOOKUP(Table2[[#This Row],[AwayTeam]],Table3[[Teams]:[D]],2)=VLOOKUP(Table2[[#This Row],[HomeTeam]],Table3[[Teams]:[D]],2),1,0)</f>
        <v>1</v>
      </c>
      <c r="U149" s="45">
        <f>IF(VLOOKUP(Table2[[#This Row],[AwayTeam]],Table3[[Teams]:[D]],3)=VLOOKUP(Table2[[#This Row],[HomeTeam]],Table3[[Teams]:[D]],3),1,0)</f>
        <v>1</v>
      </c>
      <c r="V149" s="45">
        <f>IF(VLOOKUP(Table2[[#This Row],[AwayTeam]],Table3[[Teams]:[D]],2)&lt;&gt;VLOOKUP(Table2[[#This Row],[HomeTeam]],Table3[[Teams]:[D]],2),1,0)</f>
        <v>0</v>
      </c>
    </row>
    <row r="150" spans="1:22" x14ac:dyDescent="0.25">
      <c r="B150" s="1">
        <v>45594</v>
      </c>
      <c r="C150" s="9" t="s">
        <v>260</v>
      </c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Row],[ActualResult]]), "_", IF(Table2[[#This Row],[ActualHomeScore]]=Table2[[#This Row],[PredictedHomeScore]], "Y", "N"))</f>
        <v>_</v>
      </c>
      <c r="R150" s="2"/>
      <c r="S150" s="2" t="str">
        <f t="shared" si="6"/>
        <v>_</v>
      </c>
      <c r="T150" s="45">
        <f>IF(VLOOKUP(Table2[[#This Row],[AwayTeam]],Table3[[Teams]:[D]],2)=VLOOKUP(Table2[[#This Row],[HomeTeam]],Table3[[Teams]:[D]],2),1,0)</f>
        <v>1</v>
      </c>
      <c r="U150" s="45">
        <f>IF(VLOOKUP(Table2[[#This Row],[AwayTeam]],Table3[[Teams]:[D]],3)=VLOOKUP(Table2[[#This Row],[HomeTeam]],Table3[[Teams]:[D]],3),1,0)</f>
        <v>0</v>
      </c>
      <c r="V150" s="45">
        <f>IF(VLOOKUP(Table2[[#This Row],[AwayTeam]],Table3[[Teams]:[D]],2)&lt;&gt;VLOOKUP(Table2[[#This Row],[HomeTeam]],Table3[[Teams]:[D]],2),1,0)</f>
        <v>0</v>
      </c>
    </row>
    <row r="151" spans="1:22" x14ac:dyDescent="0.25">
      <c r="B151" s="1">
        <v>45594</v>
      </c>
      <c r="C151" s="9" t="s">
        <v>261</v>
      </c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Row],[ActualResult]]), "_", IF(Table2[[#This Row],[ActualHomeScore]]=Table2[[#This Row],[PredictedHomeScore]], "Y", "N"))</f>
        <v>_</v>
      </c>
      <c r="R151" s="2"/>
      <c r="S151" s="2" t="str">
        <f t="shared" si="6"/>
        <v>_</v>
      </c>
      <c r="T151" s="45">
        <f>IF(VLOOKUP(Table2[[#This Row],[AwayTeam]],Table3[[Teams]:[D]],2)=VLOOKUP(Table2[[#This Row],[HomeTeam]],Table3[[Teams]:[D]],2),1,0)</f>
        <v>0</v>
      </c>
      <c r="U151" s="45">
        <f>IF(VLOOKUP(Table2[[#This Row],[AwayTeam]],Table3[[Teams]:[D]],3)=VLOOKUP(Table2[[#This Row],[HomeTeam]],Table3[[Teams]:[D]],3),1,0)</f>
        <v>0</v>
      </c>
      <c r="V151" s="45">
        <f>IF(VLOOKUP(Table2[[#This Row],[AwayTeam]],Table3[[Teams]:[D]],2)&lt;&gt;VLOOKUP(Table2[[#This Row],[HomeTeam]],Table3[[Teams]:[D]],2),1,0)</f>
        <v>1</v>
      </c>
    </row>
    <row r="152" spans="1:22" x14ac:dyDescent="0.25">
      <c r="B152" s="1">
        <v>45594</v>
      </c>
      <c r="C152" s="9" t="s">
        <v>262</v>
      </c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Row],[ActualResult]]), "_", IF(Table2[[#This Row],[ActualHomeScore]]=Table2[[#This Row],[PredictedHomeScore]], "Y", "N"))</f>
        <v>_</v>
      </c>
      <c r="R152" s="2"/>
      <c r="S152" s="2" t="str">
        <f t="shared" si="6"/>
        <v>_</v>
      </c>
      <c r="T152" s="45">
        <f>IF(VLOOKUP(Table2[[#This Row],[AwayTeam]],Table3[[Teams]:[D]],2)=VLOOKUP(Table2[[#This Row],[HomeTeam]],Table3[[Teams]:[D]],2),1,0)</f>
        <v>0</v>
      </c>
      <c r="U152" s="45">
        <f>IF(VLOOKUP(Table2[[#This Row],[AwayTeam]],Table3[[Teams]:[D]],3)=VLOOKUP(Table2[[#This Row],[HomeTeam]],Table3[[Teams]:[D]],3),1,0)</f>
        <v>0</v>
      </c>
      <c r="V152" s="45">
        <f>IF(VLOOKUP(Table2[[#This Row],[AwayTeam]],Table3[[Teams]:[D]],2)&lt;&gt;VLOOKUP(Table2[[#This Row],[HomeTeam]],Table3[[Teams]:[D]],2),1,0)</f>
        <v>1</v>
      </c>
    </row>
    <row r="153" spans="1:22" x14ac:dyDescent="0.25">
      <c r="B153" s="1">
        <v>45594</v>
      </c>
      <c r="C153" s="9" t="s">
        <v>263</v>
      </c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Row],[ActualResult]]), "_", IF(Table2[[#This Row],[ActualHomeScore]]=Table2[[#This Row],[PredictedHomeScore]], "Y", "N"))</f>
        <v>_</v>
      </c>
      <c r="R153" s="2"/>
      <c r="S153" s="2" t="str">
        <f t="shared" si="6"/>
        <v>_</v>
      </c>
      <c r="T153" s="45">
        <f>IF(VLOOKUP(Table2[[#This Row],[AwayTeam]],Table3[[Teams]:[D]],2)=VLOOKUP(Table2[[#This Row],[HomeTeam]],Table3[[Teams]:[D]],2),1,0)</f>
        <v>0</v>
      </c>
      <c r="U153" s="45">
        <f>IF(VLOOKUP(Table2[[#This Row],[AwayTeam]],Table3[[Teams]:[D]],3)=VLOOKUP(Table2[[#This Row],[HomeTeam]],Table3[[Teams]:[D]],3),1,0)</f>
        <v>0</v>
      </c>
      <c r="V153" s="45">
        <f>IF(VLOOKUP(Table2[[#This Row],[AwayTeam]],Table3[[Teams]:[D]],2)&lt;&gt;VLOOKUP(Table2[[#This Row],[HomeTeam]],Table3[[Teams]:[D]],2),1,0)</f>
        <v>1</v>
      </c>
    </row>
    <row r="154" spans="1:22" x14ac:dyDescent="0.25">
      <c r="B154" s="1">
        <v>45594</v>
      </c>
      <c r="C154" s="9" t="s">
        <v>264</v>
      </c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Row],[ActualResult]]), "_", IF(Table2[[#This Row],[ActualHomeScore]]=Table2[[#This Row],[PredictedHomeScore]], "Y", "N"))</f>
        <v>_</v>
      </c>
      <c r="R154" s="2"/>
      <c r="S154" s="2" t="str">
        <f t="shared" si="6"/>
        <v>_</v>
      </c>
      <c r="T154" s="45">
        <f>IF(VLOOKUP(Table2[[#This Row],[AwayTeam]],Table3[[Teams]:[D]],2)=VLOOKUP(Table2[[#This Row],[HomeTeam]],Table3[[Teams]:[D]],2),1,0)</f>
        <v>0</v>
      </c>
      <c r="U154" s="45">
        <f>IF(VLOOKUP(Table2[[#This Row],[AwayTeam]],Table3[[Teams]:[D]],3)=VLOOKUP(Table2[[#This Row],[HomeTeam]],Table3[[Teams]:[D]],3),1,0)</f>
        <v>0</v>
      </c>
      <c r="V154" s="45">
        <f>IF(VLOOKUP(Table2[[#This Row],[AwayTeam]],Table3[[Teams]:[D]],2)&lt;&gt;VLOOKUP(Table2[[#This Row],[HomeTeam]],Table3[[Teams]:[D]],2),1,0)</f>
        <v>1</v>
      </c>
    </row>
    <row r="155" spans="1:22" x14ac:dyDescent="0.25">
      <c r="B155" s="1">
        <v>45594</v>
      </c>
      <c r="C155" s="9" t="s">
        <v>265</v>
      </c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Row],[ActualResult]]), "_", IF(Table2[[#This Row],[ActualHomeScore]]=Table2[[#This Row],[PredictedHomeScore]], "Y", "N"))</f>
        <v>_</v>
      </c>
      <c r="R155" s="2"/>
      <c r="S155" s="2" t="str">
        <f t="shared" si="6"/>
        <v>_</v>
      </c>
      <c r="T155" s="45">
        <f>IF(VLOOKUP(Table2[[#This Row],[AwayTeam]],Table3[[Teams]:[D]],2)=VLOOKUP(Table2[[#This Row],[HomeTeam]],Table3[[Teams]:[D]],2),1,0)</f>
        <v>1</v>
      </c>
      <c r="U155" s="45">
        <f>IF(VLOOKUP(Table2[[#This Row],[AwayTeam]],Table3[[Teams]:[D]],3)=VLOOKUP(Table2[[#This Row],[HomeTeam]],Table3[[Teams]:[D]],3),1,0)</f>
        <v>1</v>
      </c>
      <c r="V155" s="45">
        <f>IF(VLOOKUP(Table2[[#This Row],[AwayTeam]],Table3[[Teams]:[D]],2)&lt;&gt;VLOOKUP(Table2[[#This Row],[HomeTeam]],Table3[[Teams]:[D]],2),1,0)</f>
        <v>0</v>
      </c>
    </row>
    <row r="156" spans="1:22" x14ac:dyDescent="0.25">
      <c r="A156" s="5"/>
      <c r="B156" s="3">
        <v>45594</v>
      </c>
      <c r="C156" s="10" t="s">
        <v>266</v>
      </c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Row],[ActualResult]]), "_", IF(Table2[[#This Row],[ActualHomeScore]]=Table2[[#This Row],[PredictedHomeScore]], "Y", "N"))</f>
        <v>_</v>
      </c>
      <c r="R156" s="2"/>
      <c r="S156" s="2" t="str">
        <f t="shared" si="6"/>
        <v>_</v>
      </c>
      <c r="T156" s="45">
        <f>IF(VLOOKUP(Table2[[#This Row],[AwayTeam]],Table3[[Teams]:[D]],2)=VLOOKUP(Table2[[#This Row],[HomeTeam]],Table3[[Teams]:[D]],2),1,0)</f>
        <v>1</v>
      </c>
      <c r="U156" s="45">
        <f>IF(VLOOKUP(Table2[[#This Row],[AwayTeam]],Table3[[Teams]:[D]],3)=VLOOKUP(Table2[[#This Row],[HomeTeam]],Table3[[Teams]:[D]],3),1,0)</f>
        <v>1</v>
      </c>
      <c r="V156" s="45">
        <f>IF(VLOOKUP(Table2[[#This Row],[AwayTeam]],Table3[[Teams]:[D]],2)&lt;&gt;VLOOKUP(Table2[[#This Row],[HomeTeam]],Table3[[Teams]:[D]],2),1,0)</f>
        <v>0</v>
      </c>
    </row>
    <row r="157" spans="1:22" x14ac:dyDescent="0.25">
      <c r="B157" s="1">
        <v>45595</v>
      </c>
      <c r="C157" s="9" t="s">
        <v>267</v>
      </c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Row],[ActualResult]]), "_", IF(Table2[[#This Row],[ActualHomeScore]]=Table2[[#This Row],[PredictedHomeScore]], "Y", "N"))</f>
        <v>_</v>
      </c>
      <c r="R157" s="2"/>
      <c r="S157" s="2" t="str">
        <f t="shared" si="6"/>
        <v>_</v>
      </c>
      <c r="T157" s="45">
        <f>IF(VLOOKUP(Table2[[#This Row],[AwayTeam]],Table3[[Teams]:[D]],2)=VLOOKUP(Table2[[#This Row],[HomeTeam]],Table3[[Teams]:[D]],2),1,0)</f>
        <v>1</v>
      </c>
      <c r="U157" s="45">
        <f>IF(VLOOKUP(Table2[[#This Row],[AwayTeam]],Table3[[Teams]:[D]],3)=VLOOKUP(Table2[[#This Row],[HomeTeam]],Table3[[Teams]:[D]],3),1,0)</f>
        <v>1</v>
      </c>
      <c r="V157" s="45">
        <f>IF(VLOOKUP(Table2[[#This Row],[AwayTeam]],Table3[[Teams]:[D]],2)&lt;&gt;VLOOKUP(Table2[[#This Row],[HomeTeam]],Table3[[Teams]:[D]],2),1,0)</f>
        <v>0</v>
      </c>
    </row>
    <row r="158" spans="1:22" x14ac:dyDescent="0.25">
      <c r="B158" s="1">
        <v>45595</v>
      </c>
      <c r="C158" s="9" t="s">
        <v>268</v>
      </c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Row],[ActualResult]]), "_", IF(Table2[[#This Row],[ActualHomeScore]]=Table2[[#This Row],[PredictedHomeScore]], "Y", "N"))</f>
        <v>_</v>
      </c>
      <c r="R158" s="2"/>
      <c r="S158" s="2" t="str">
        <f t="shared" si="6"/>
        <v>_</v>
      </c>
      <c r="T158" s="45">
        <f>IF(VLOOKUP(Table2[[#This Row],[AwayTeam]],Table3[[Teams]:[D]],2)=VLOOKUP(Table2[[#This Row],[HomeTeam]],Table3[[Teams]:[D]],2),1,0)</f>
        <v>0</v>
      </c>
      <c r="U158" s="45">
        <f>IF(VLOOKUP(Table2[[#This Row],[AwayTeam]],Table3[[Teams]:[D]],3)=VLOOKUP(Table2[[#This Row],[HomeTeam]],Table3[[Teams]:[D]],3),1,0)</f>
        <v>0</v>
      </c>
      <c r="V158" s="45">
        <f>IF(VLOOKUP(Table2[[#This Row],[AwayTeam]],Table3[[Teams]:[D]],2)&lt;&gt;VLOOKUP(Table2[[#This Row],[HomeTeam]],Table3[[Teams]:[D]],2),1,0)</f>
        <v>1</v>
      </c>
    </row>
    <row r="159" spans="1:22" x14ac:dyDescent="0.25">
      <c r="B159" s="1">
        <v>45595</v>
      </c>
      <c r="C159" s="9" t="s">
        <v>269</v>
      </c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Row],[ActualResult]]), "_", IF(Table2[[#This Row],[ActualHomeScore]]=Table2[[#This Row],[PredictedHomeScore]], "Y", "N"))</f>
        <v>_</v>
      </c>
      <c r="R159" s="2"/>
      <c r="S159" s="2" t="str">
        <f t="shared" si="6"/>
        <v>_</v>
      </c>
      <c r="T159" s="45">
        <f>IF(VLOOKUP(Table2[[#This Row],[AwayTeam]],Table3[[Teams]:[D]],2)=VLOOKUP(Table2[[#This Row],[HomeTeam]],Table3[[Teams]:[D]],2),1,0)</f>
        <v>0</v>
      </c>
      <c r="U159" s="45">
        <f>IF(VLOOKUP(Table2[[#This Row],[AwayTeam]],Table3[[Teams]:[D]],3)=VLOOKUP(Table2[[#This Row],[HomeTeam]],Table3[[Teams]:[D]],3),1,0)</f>
        <v>0</v>
      </c>
      <c r="V159" s="45">
        <f>IF(VLOOKUP(Table2[[#This Row],[AwayTeam]],Table3[[Teams]:[D]],2)&lt;&gt;VLOOKUP(Table2[[#This Row],[HomeTeam]],Table3[[Teams]:[D]],2),1,0)</f>
        <v>1</v>
      </c>
    </row>
    <row r="160" spans="1:22" x14ac:dyDescent="0.25">
      <c r="B160" s="1">
        <v>45595</v>
      </c>
      <c r="C160" s="9" t="s">
        <v>270</v>
      </c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Row],[ActualResult]]), "_", IF(Table2[[#This Row],[ActualHomeScore]]=Table2[[#This Row],[PredictedHomeScore]], "Y", "N"))</f>
        <v>_</v>
      </c>
      <c r="R160" s="2"/>
      <c r="S160" s="2" t="str">
        <f t="shared" si="6"/>
        <v>_</v>
      </c>
      <c r="T160" s="45">
        <f>IF(VLOOKUP(Table2[[#This Row],[AwayTeam]],Table3[[Teams]:[D]],2)=VLOOKUP(Table2[[#This Row],[HomeTeam]],Table3[[Teams]:[D]],2),1,0)</f>
        <v>1</v>
      </c>
      <c r="U160" s="45">
        <f>IF(VLOOKUP(Table2[[#This Row],[AwayTeam]],Table3[[Teams]:[D]],3)=VLOOKUP(Table2[[#This Row],[HomeTeam]],Table3[[Teams]:[D]],3),1,0)</f>
        <v>0</v>
      </c>
      <c r="V160" s="45">
        <f>IF(VLOOKUP(Table2[[#This Row],[AwayTeam]],Table3[[Teams]:[D]],2)&lt;&gt;VLOOKUP(Table2[[#This Row],[HomeTeam]],Table3[[Teams]:[D]],2),1,0)</f>
        <v>0</v>
      </c>
    </row>
    <row r="161" spans="1:22" x14ac:dyDescent="0.25">
      <c r="B161" s="1">
        <v>45595</v>
      </c>
      <c r="C161" s="9" t="s">
        <v>271</v>
      </c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Row],[ActualResult]]), "_", IF(Table2[[#This Row],[ActualHomeScore]]=Table2[[#This Row],[PredictedHomeScore]], "Y", "N"))</f>
        <v>_</v>
      </c>
      <c r="R161" s="2"/>
      <c r="S161" s="2" t="str">
        <f t="shared" si="6"/>
        <v>_</v>
      </c>
      <c r="T161" s="45">
        <f>IF(VLOOKUP(Table2[[#This Row],[AwayTeam]],Table3[[Teams]:[D]],2)=VLOOKUP(Table2[[#This Row],[HomeTeam]],Table3[[Teams]:[D]],2),1,0)</f>
        <v>1</v>
      </c>
      <c r="U161" s="45">
        <f>IF(VLOOKUP(Table2[[#This Row],[AwayTeam]],Table3[[Teams]:[D]],3)=VLOOKUP(Table2[[#This Row],[HomeTeam]],Table3[[Teams]:[D]],3),1,0)</f>
        <v>1</v>
      </c>
      <c r="V161" s="45">
        <f>IF(VLOOKUP(Table2[[#This Row],[AwayTeam]],Table3[[Teams]:[D]],2)&lt;&gt;VLOOKUP(Table2[[#This Row],[HomeTeam]],Table3[[Teams]:[D]],2),1,0)</f>
        <v>0</v>
      </c>
    </row>
    <row r="162" spans="1:22" x14ac:dyDescent="0.25">
      <c r="A162" s="5"/>
      <c r="B162" s="3">
        <v>45595</v>
      </c>
      <c r="C162" s="10" t="s">
        <v>272</v>
      </c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Row],[ActualResult]]), "_", IF(Table2[[#This Row],[ActualHomeScore]]=Table2[[#This Row],[PredictedHomeScore]], "Y", "N"))</f>
        <v>_</v>
      </c>
      <c r="R162" s="2"/>
      <c r="S162" s="2" t="str">
        <f t="shared" si="6"/>
        <v>_</v>
      </c>
      <c r="T162" s="45">
        <f>IF(VLOOKUP(Table2[[#This Row],[AwayTeam]],Table3[[Teams]:[D]],2)=VLOOKUP(Table2[[#This Row],[HomeTeam]],Table3[[Teams]:[D]],2),1,0)</f>
        <v>0</v>
      </c>
      <c r="U162" s="45">
        <f>IF(VLOOKUP(Table2[[#This Row],[AwayTeam]],Table3[[Teams]:[D]],3)=VLOOKUP(Table2[[#This Row],[HomeTeam]],Table3[[Teams]:[D]],3),1,0)</f>
        <v>0</v>
      </c>
      <c r="V162" s="45">
        <f>IF(VLOOKUP(Table2[[#This Row],[AwayTeam]],Table3[[Teams]:[D]],2)&lt;&gt;VLOOKUP(Table2[[#This Row],[HomeTeam]],Table3[[Teams]:[D]],2),1,0)</f>
        <v>1</v>
      </c>
    </row>
    <row r="163" spans="1:22" x14ac:dyDescent="0.25">
      <c r="B163" s="1">
        <v>45596</v>
      </c>
      <c r="C163" s="9" t="s">
        <v>273</v>
      </c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Row],[ActualResult]]), "_", IF(Table2[[#This Row],[ActualHomeScore]]=Table2[[#This Row],[PredictedHomeScore]], "Y", "N"))</f>
        <v>_</v>
      </c>
      <c r="R163" s="2"/>
      <c r="S163" s="2" t="str">
        <f t="shared" si="6"/>
        <v>_</v>
      </c>
      <c r="T163" s="45">
        <f>IF(VLOOKUP(Table2[[#This Row],[AwayTeam]],Table3[[Teams]:[D]],2)=VLOOKUP(Table2[[#This Row],[HomeTeam]],Table3[[Teams]:[D]],2),1,0)</f>
        <v>0</v>
      </c>
      <c r="U163" s="45">
        <f>IF(VLOOKUP(Table2[[#This Row],[AwayTeam]],Table3[[Teams]:[D]],3)=VLOOKUP(Table2[[#This Row],[HomeTeam]],Table3[[Teams]:[D]],3),1,0)</f>
        <v>0</v>
      </c>
      <c r="V163" s="45">
        <f>IF(VLOOKUP(Table2[[#This Row],[AwayTeam]],Table3[[Teams]:[D]],2)&lt;&gt;VLOOKUP(Table2[[#This Row],[HomeTeam]],Table3[[Teams]:[D]],2),1,0)</f>
        <v>1</v>
      </c>
    </row>
    <row r="164" spans="1:22" x14ac:dyDescent="0.25">
      <c r="B164" s="1">
        <v>45596</v>
      </c>
      <c r="C164" s="9" t="s">
        <v>274</v>
      </c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Row],[ActualResult]]), "_", IF(Table2[[#This Row],[ActualHomeScore]]=Table2[[#This Row],[PredictedHomeScore]], "Y", "N"))</f>
        <v>_</v>
      </c>
      <c r="R164" s="2"/>
      <c r="S164" s="2" t="str">
        <f t="shared" si="6"/>
        <v>_</v>
      </c>
      <c r="T164" s="45">
        <f>IF(VLOOKUP(Table2[[#This Row],[AwayTeam]],Table3[[Teams]:[D]],2)=VLOOKUP(Table2[[#This Row],[HomeTeam]],Table3[[Teams]:[D]],2),1,0)</f>
        <v>0</v>
      </c>
      <c r="U164" s="45">
        <f>IF(VLOOKUP(Table2[[#This Row],[AwayTeam]],Table3[[Teams]:[D]],3)=VLOOKUP(Table2[[#This Row],[HomeTeam]],Table3[[Teams]:[D]],3),1,0)</f>
        <v>0</v>
      </c>
      <c r="V164" s="45">
        <f>IF(VLOOKUP(Table2[[#This Row],[AwayTeam]],Table3[[Teams]:[D]],2)&lt;&gt;VLOOKUP(Table2[[#This Row],[HomeTeam]],Table3[[Teams]:[D]],2),1,0)</f>
        <v>1</v>
      </c>
    </row>
    <row r="165" spans="1:22" x14ac:dyDescent="0.25">
      <c r="B165" s="1">
        <v>45596</v>
      </c>
      <c r="C165" s="9" t="s">
        <v>275</v>
      </c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Row],[ActualResult]]), "_", IF(Table2[[#This Row],[ActualHomeScore]]=Table2[[#This Row],[PredictedHomeScore]], "Y", "N"))</f>
        <v>_</v>
      </c>
      <c r="R165" s="2"/>
      <c r="S165" s="2" t="str">
        <f t="shared" si="6"/>
        <v>_</v>
      </c>
      <c r="T165" s="45">
        <f>IF(VLOOKUP(Table2[[#This Row],[AwayTeam]],Table3[[Teams]:[D]],2)=VLOOKUP(Table2[[#This Row],[HomeTeam]],Table3[[Teams]:[D]],2),1,0)</f>
        <v>0</v>
      </c>
      <c r="U165" s="45">
        <f>IF(VLOOKUP(Table2[[#This Row],[AwayTeam]],Table3[[Teams]:[D]],3)=VLOOKUP(Table2[[#This Row],[HomeTeam]],Table3[[Teams]:[D]],3),1,0)</f>
        <v>0</v>
      </c>
      <c r="V165" s="45">
        <f>IF(VLOOKUP(Table2[[#This Row],[AwayTeam]],Table3[[Teams]:[D]],2)&lt;&gt;VLOOKUP(Table2[[#This Row],[HomeTeam]],Table3[[Teams]:[D]],2),1,0)</f>
        <v>1</v>
      </c>
    </row>
    <row r="166" spans="1:22" x14ac:dyDescent="0.25">
      <c r="B166" s="1">
        <v>45596</v>
      </c>
      <c r="C166" s="9" t="s">
        <v>276</v>
      </c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Row],[ActualResult]]), "_", IF(Table2[[#This Row],[ActualHomeScore]]=Table2[[#This Row],[PredictedHomeScore]], "Y", "N"))</f>
        <v>_</v>
      </c>
      <c r="R166" s="2"/>
      <c r="S166" s="2" t="str">
        <f t="shared" si="6"/>
        <v>_</v>
      </c>
      <c r="T166" s="45">
        <f>IF(VLOOKUP(Table2[[#This Row],[AwayTeam]],Table3[[Teams]:[D]],2)=VLOOKUP(Table2[[#This Row],[HomeTeam]],Table3[[Teams]:[D]],2),1,0)</f>
        <v>1</v>
      </c>
      <c r="U166" s="45">
        <f>IF(VLOOKUP(Table2[[#This Row],[AwayTeam]],Table3[[Teams]:[D]],3)=VLOOKUP(Table2[[#This Row],[HomeTeam]],Table3[[Teams]:[D]],3),1,0)</f>
        <v>0</v>
      </c>
      <c r="V166" s="45">
        <f>IF(VLOOKUP(Table2[[#This Row],[AwayTeam]],Table3[[Teams]:[D]],2)&lt;&gt;VLOOKUP(Table2[[#This Row],[HomeTeam]],Table3[[Teams]:[D]],2),1,0)</f>
        <v>0</v>
      </c>
    </row>
    <row r="167" spans="1:22" x14ac:dyDescent="0.25">
      <c r="B167" s="1">
        <v>45596</v>
      </c>
      <c r="C167" s="9" t="s">
        <v>277</v>
      </c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Row],[ActualResult]]), "_", IF(Table2[[#This Row],[ActualHomeScore]]=Table2[[#This Row],[PredictedHomeScore]], "Y", "N"))</f>
        <v>_</v>
      </c>
      <c r="R167" s="2"/>
      <c r="S167" s="2" t="str">
        <f t="shared" si="6"/>
        <v>_</v>
      </c>
      <c r="T167" s="45">
        <f>IF(VLOOKUP(Table2[[#This Row],[AwayTeam]],Table3[[Teams]:[D]],2)=VLOOKUP(Table2[[#This Row],[HomeTeam]],Table3[[Teams]:[D]],2),1,0)</f>
        <v>1</v>
      </c>
      <c r="U167" s="45">
        <f>IF(VLOOKUP(Table2[[#This Row],[AwayTeam]],Table3[[Teams]:[D]],3)=VLOOKUP(Table2[[#This Row],[HomeTeam]],Table3[[Teams]:[D]],3),1,0)</f>
        <v>0</v>
      </c>
      <c r="V167" s="45">
        <f>IF(VLOOKUP(Table2[[#This Row],[AwayTeam]],Table3[[Teams]:[D]],2)&lt;&gt;VLOOKUP(Table2[[#This Row],[HomeTeam]],Table3[[Teams]:[D]],2),1,0)</f>
        <v>0</v>
      </c>
    </row>
    <row r="168" spans="1:22" x14ac:dyDescent="0.25">
      <c r="B168" s="1">
        <v>45596</v>
      </c>
      <c r="C168" s="9" t="s">
        <v>278</v>
      </c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Row],[ActualResult]]), "_", IF(Table2[[#This Row],[ActualHomeScore]]=Table2[[#This Row],[PredictedHomeScore]], "Y", "N"))</f>
        <v>_</v>
      </c>
      <c r="R168" s="2"/>
      <c r="S168" s="2" t="str">
        <f t="shared" si="6"/>
        <v>_</v>
      </c>
      <c r="T168" s="45">
        <f>IF(VLOOKUP(Table2[[#This Row],[AwayTeam]],Table3[[Teams]:[D]],2)=VLOOKUP(Table2[[#This Row],[HomeTeam]],Table3[[Teams]:[D]],2),1,0)</f>
        <v>1</v>
      </c>
      <c r="U168" s="45">
        <f>IF(VLOOKUP(Table2[[#This Row],[AwayTeam]],Table3[[Teams]:[D]],3)=VLOOKUP(Table2[[#This Row],[HomeTeam]],Table3[[Teams]:[D]],3),1,0)</f>
        <v>0</v>
      </c>
      <c r="V168" s="45">
        <f>IF(VLOOKUP(Table2[[#This Row],[AwayTeam]],Table3[[Teams]:[D]],2)&lt;&gt;VLOOKUP(Table2[[#This Row],[HomeTeam]],Table3[[Teams]:[D]],2),1,0)</f>
        <v>0</v>
      </c>
    </row>
    <row r="169" spans="1:22" x14ac:dyDescent="0.25">
      <c r="A169" s="5"/>
      <c r="B169" s="3">
        <v>45596</v>
      </c>
      <c r="C169" s="10" t="s">
        <v>279</v>
      </c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Row],[ActualResult]]), "_", IF(Table2[[#This Row],[ActualHomeScore]]=Table2[[#This Row],[PredictedHomeScore]], "Y", "N"))</f>
        <v>_</v>
      </c>
      <c r="R169" s="2"/>
      <c r="S169" s="2" t="str">
        <f t="shared" si="6"/>
        <v>_</v>
      </c>
      <c r="T169" s="45">
        <f>IF(VLOOKUP(Table2[[#This Row],[AwayTeam]],Table3[[Teams]:[D]],2)=VLOOKUP(Table2[[#This Row],[HomeTeam]],Table3[[Teams]:[D]],2),1,0)</f>
        <v>1</v>
      </c>
      <c r="U169" s="45">
        <f>IF(VLOOKUP(Table2[[#This Row],[AwayTeam]],Table3[[Teams]:[D]],3)=VLOOKUP(Table2[[#This Row],[HomeTeam]],Table3[[Teams]:[D]],3),1,0)</f>
        <v>0</v>
      </c>
      <c r="V169" s="45">
        <f>IF(VLOOKUP(Table2[[#This Row],[AwayTeam]],Table3[[Teams]:[D]],2)&lt;&gt;VLOOKUP(Table2[[#This Row],[HomeTeam]],Table3[[Teams]:[D]],2),1,0)</f>
        <v>0</v>
      </c>
    </row>
    <row r="170" spans="1:22" x14ac:dyDescent="0.25">
      <c r="B170" s="1">
        <v>45597</v>
      </c>
      <c r="C170" s="9" t="s">
        <v>280</v>
      </c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Row],[ActualResult]]), "_", IF(Table2[[#This Row],[ActualHomeScore]]=Table2[[#This Row],[PredictedHomeScore]], "Y", "N"))</f>
        <v>_</v>
      </c>
      <c r="R170" s="2"/>
      <c r="S170" s="2" t="str">
        <f t="shared" si="6"/>
        <v>_</v>
      </c>
      <c r="T170" s="45">
        <f>IF(VLOOKUP(Table2[[#This Row],[AwayTeam]],Table3[[Teams]:[D]],2)=VLOOKUP(Table2[[#This Row],[HomeTeam]],Table3[[Teams]:[D]],2),1,0)</f>
        <v>0</v>
      </c>
      <c r="U170" s="45">
        <f>IF(VLOOKUP(Table2[[#This Row],[AwayTeam]],Table3[[Teams]:[D]],3)=VLOOKUP(Table2[[#This Row],[HomeTeam]],Table3[[Teams]:[D]],3),1,0)</f>
        <v>0</v>
      </c>
      <c r="V170" s="45">
        <f>IF(VLOOKUP(Table2[[#This Row],[AwayTeam]],Table3[[Teams]:[D]],2)&lt;&gt;VLOOKUP(Table2[[#This Row],[HomeTeam]],Table3[[Teams]:[D]],2),1,0)</f>
        <v>1</v>
      </c>
    </row>
    <row r="171" spans="1:22" x14ac:dyDescent="0.25">
      <c r="B171" s="1">
        <v>45597</v>
      </c>
      <c r="C171" s="9" t="s">
        <v>281</v>
      </c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Row],[ActualResult]]), "_", IF(Table2[[#This Row],[ActualHomeScore]]=Table2[[#This Row],[PredictedHomeScore]], "Y", "N"))</f>
        <v>_</v>
      </c>
      <c r="R171" s="2"/>
      <c r="S171" s="2" t="str">
        <f t="shared" si="6"/>
        <v>_</v>
      </c>
      <c r="T171" s="45">
        <f>IF(VLOOKUP(Table2[[#This Row],[AwayTeam]],Table3[[Teams]:[D]],2)=VLOOKUP(Table2[[#This Row],[HomeTeam]],Table3[[Teams]:[D]],2),1,0)</f>
        <v>1</v>
      </c>
      <c r="U171" s="45">
        <f>IF(VLOOKUP(Table2[[#This Row],[AwayTeam]],Table3[[Teams]:[D]],3)=VLOOKUP(Table2[[#This Row],[HomeTeam]],Table3[[Teams]:[D]],3),1,0)</f>
        <v>0</v>
      </c>
      <c r="V171" s="45">
        <f>IF(VLOOKUP(Table2[[#This Row],[AwayTeam]],Table3[[Teams]:[D]],2)&lt;&gt;VLOOKUP(Table2[[#This Row],[HomeTeam]],Table3[[Teams]:[D]],2),1,0)</f>
        <v>0</v>
      </c>
    </row>
    <row r="172" spans="1:22" x14ac:dyDescent="0.25">
      <c r="B172" s="1">
        <v>45597</v>
      </c>
      <c r="C172" s="9" t="s">
        <v>282</v>
      </c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Row],[ActualResult]]), "_", IF(Table2[[#This Row],[ActualHomeScore]]=Table2[[#This Row],[PredictedHomeScore]], "Y", "N"))</f>
        <v>_</v>
      </c>
      <c r="R172" s="2"/>
      <c r="S172" s="2" t="str">
        <f t="shared" si="6"/>
        <v>_</v>
      </c>
      <c r="T172" s="45">
        <f>IF(VLOOKUP(Table2[[#This Row],[AwayTeam]],Table3[[Teams]:[D]],2)=VLOOKUP(Table2[[#This Row],[HomeTeam]],Table3[[Teams]:[D]],2),1,0)</f>
        <v>1</v>
      </c>
      <c r="U172" s="45">
        <f>IF(VLOOKUP(Table2[[#This Row],[AwayTeam]],Table3[[Teams]:[D]],3)=VLOOKUP(Table2[[#This Row],[HomeTeam]],Table3[[Teams]:[D]],3),1,0)</f>
        <v>0</v>
      </c>
      <c r="V172" s="45">
        <f>IF(VLOOKUP(Table2[[#This Row],[AwayTeam]],Table3[[Teams]:[D]],2)&lt;&gt;VLOOKUP(Table2[[#This Row],[HomeTeam]],Table3[[Teams]:[D]],2),1,0)</f>
        <v>0</v>
      </c>
    </row>
    <row r="173" spans="1:22" x14ac:dyDescent="0.25">
      <c r="B173" s="1">
        <v>45597</v>
      </c>
      <c r="C173" s="9" t="s">
        <v>283</v>
      </c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Row],[ActualResult]]), "_", IF(Table2[[#This Row],[ActualHomeScore]]=Table2[[#This Row],[PredictedHomeScore]], "Y", "N"))</f>
        <v>_</v>
      </c>
      <c r="R173" s="2"/>
      <c r="S173" s="2" t="str">
        <f t="shared" si="6"/>
        <v>_</v>
      </c>
      <c r="T173" s="45">
        <f>IF(VLOOKUP(Table2[[#This Row],[AwayTeam]],Table3[[Teams]:[D]],2)=VLOOKUP(Table2[[#This Row],[HomeTeam]],Table3[[Teams]:[D]],2),1,0)</f>
        <v>0</v>
      </c>
      <c r="U173" s="45">
        <f>IF(VLOOKUP(Table2[[#This Row],[AwayTeam]],Table3[[Teams]:[D]],3)=VLOOKUP(Table2[[#This Row],[HomeTeam]],Table3[[Teams]:[D]],3),1,0)</f>
        <v>0</v>
      </c>
      <c r="V173" s="45">
        <f>IF(VLOOKUP(Table2[[#This Row],[AwayTeam]],Table3[[Teams]:[D]],2)&lt;&gt;VLOOKUP(Table2[[#This Row],[HomeTeam]],Table3[[Teams]:[D]],2),1,0)</f>
        <v>1</v>
      </c>
    </row>
    <row r="174" spans="1:22" x14ac:dyDescent="0.25">
      <c r="B174" s="1">
        <v>45597</v>
      </c>
      <c r="C174" s="9" t="s">
        <v>284</v>
      </c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Row],[ActualResult]]), "_", IF(Table2[[#This Row],[ActualHomeScore]]=Table2[[#This Row],[PredictedHomeScore]], "Y", "N"))</f>
        <v>_</v>
      </c>
      <c r="R174" s="2"/>
      <c r="S174" s="2" t="str">
        <f t="shared" si="6"/>
        <v>_</v>
      </c>
      <c r="T174" s="45">
        <f>IF(VLOOKUP(Table2[[#This Row],[AwayTeam]],Table3[[Teams]:[D]],2)=VLOOKUP(Table2[[#This Row],[HomeTeam]],Table3[[Teams]:[D]],2),1,0)</f>
        <v>0</v>
      </c>
      <c r="U174" s="45">
        <f>IF(VLOOKUP(Table2[[#This Row],[AwayTeam]],Table3[[Teams]:[D]],3)=VLOOKUP(Table2[[#This Row],[HomeTeam]],Table3[[Teams]:[D]],3),1,0)</f>
        <v>0</v>
      </c>
      <c r="V174" s="45">
        <f>IF(VLOOKUP(Table2[[#This Row],[AwayTeam]],Table3[[Teams]:[D]],2)&lt;&gt;VLOOKUP(Table2[[#This Row],[HomeTeam]],Table3[[Teams]:[D]],2),1,0)</f>
        <v>1</v>
      </c>
    </row>
    <row r="175" spans="1:22" x14ac:dyDescent="0.25">
      <c r="A175" s="5"/>
      <c r="B175" s="3">
        <v>45597</v>
      </c>
      <c r="C175" s="10" t="s">
        <v>285</v>
      </c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Row],[ActualResult]]), "_", IF(Table2[[#This Row],[ActualHomeScore]]=Table2[[#This Row],[PredictedHomeScore]], "Y", "N"))</f>
        <v>_</v>
      </c>
      <c r="R175" s="2"/>
      <c r="S175" s="2" t="str">
        <f t="shared" si="6"/>
        <v>_</v>
      </c>
      <c r="T175" s="45">
        <f>IF(VLOOKUP(Table2[[#This Row],[AwayTeam]],Table3[[Teams]:[D]],2)=VLOOKUP(Table2[[#This Row],[HomeTeam]],Table3[[Teams]:[D]],2),1,0)</f>
        <v>0</v>
      </c>
      <c r="U175" s="45">
        <f>IF(VLOOKUP(Table2[[#This Row],[AwayTeam]],Table3[[Teams]:[D]],3)=VLOOKUP(Table2[[#This Row],[HomeTeam]],Table3[[Teams]:[D]],3),1,0)</f>
        <v>0</v>
      </c>
      <c r="V175" s="45">
        <f>IF(VLOOKUP(Table2[[#This Row],[AwayTeam]],Table3[[Teams]:[D]],2)&lt;&gt;VLOOKUP(Table2[[#This Row],[HomeTeam]],Table3[[Teams]:[D]],2),1,0)</f>
        <v>1</v>
      </c>
    </row>
    <row r="176" spans="1:22" x14ac:dyDescent="0.25">
      <c r="B176" s="1">
        <v>45598</v>
      </c>
      <c r="C176" s="9" t="s">
        <v>286</v>
      </c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Row],[ActualResult]]), "_", IF(Table2[[#This Row],[ActualHomeScore]]=Table2[[#This Row],[PredictedHomeScore]], "Y", "N"))</f>
        <v>_</v>
      </c>
      <c r="R176" s="2"/>
      <c r="S176" s="2" t="str">
        <f t="shared" si="6"/>
        <v>_</v>
      </c>
      <c r="T176" s="45">
        <f>IF(VLOOKUP(Table2[[#This Row],[AwayTeam]],Table3[[Teams]:[D]],2)=VLOOKUP(Table2[[#This Row],[HomeTeam]],Table3[[Teams]:[D]],2),1,0)</f>
        <v>0</v>
      </c>
      <c r="U176" s="45">
        <f>IF(VLOOKUP(Table2[[#This Row],[AwayTeam]],Table3[[Teams]:[D]],3)=VLOOKUP(Table2[[#This Row],[HomeTeam]],Table3[[Teams]:[D]],3),1,0)</f>
        <v>0</v>
      </c>
      <c r="V176" s="45">
        <f>IF(VLOOKUP(Table2[[#This Row],[AwayTeam]],Table3[[Teams]:[D]],2)&lt;&gt;VLOOKUP(Table2[[#This Row],[HomeTeam]],Table3[[Teams]:[D]],2),1,0)</f>
        <v>1</v>
      </c>
    </row>
    <row r="177" spans="1:22" x14ac:dyDescent="0.25">
      <c r="B177" s="1">
        <v>45598</v>
      </c>
      <c r="C177" s="9" t="s">
        <v>287</v>
      </c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Row],[ActualResult]]), "_", IF(Table2[[#This Row],[ActualHomeScore]]=Table2[[#This Row],[PredictedHomeScore]], "Y", "N"))</f>
        <v>_</v>
      </c>
      <c r="R177" s="2"/>
      <c r="S177" s="2" t="str">
        <f t="shared" si="6"/>
        <v>_</v>
      </c>
      <c r="T177" s="45">
        <f>IF(VLOOKUP(Table2[[#This Row],[AwayTeam]],Table3[[Teams]:[D]],2)=VLOOKUP(Table2[[#This Row],[HomeTeam]],Table3[[Teams]:[D]],2),1,0)</f>
        <v>1</v>
      </c>
      <c r="U177" s="45">
        <f>IF(VLOOKUP(Table2[[#This Row],[AwayTeam]],Table3[[Teams]:[D]],3)=VLOOKUP(Table2[[#This Row],[HomeTeam]],Table3[[Teams]:[D]],3),1,0)</f>
        <v>0</v>
      </c>
      <c r="V177" s="45">
        <f>IF(VLOOKUP(Table2[[#This Row],[AwayTeam]],Table3[[Teams]:[D]],2)&lt;&gt;VLOOKUP(Table2[[#This Row],[HomeTeam]],Table3[[Teams]:[D]],2),1,0)</f>
        <v>0</v>
      </c>
    </row>
    <row r="178" spans="1:22" x14ac:dyDescent="0.25">
      <c r="B178" s="1">
        <v>45598</v>
      </c>
      <c r="C178" s="9" t="s">
        <v>288</v>
      </c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Row],[ActualResult]]), "_", IF(Table2[[#This Row],[ActualHomeScore]]=Table2[[#This Row],[PredictedHomeScore]], "Y", "N"))</f>
        <v>_</v>
      </c>
      <c r="R178" s="2"/>
      <c r="S178" s="2" t="str">
        <f t="shared" si="6"/>
        <v>_</v>
      </c>
      <c r="T178" s="45">
        <f>IF(VLOOKUP(Table2[[#This Row],[AwayTeam]],Table3[[Teams]:[D]],2)=VLOOKUP(Table2[[#This Row],[HomeTeam]],Table3[[Teams]:[D]],2),1,0)</f>
        <v>1</v>
      </c>
      <c r="U178" s="45">
        <f>IF(VLOOKUP(Table2[[#This Row],[AwayTeam]],Table3[[Teams]:[D]],3)=VLOOKUP(Table2[[#This Row],[HomeTeam]],Table3[[Teams]:[D]],3),1,0)</f>
        <v>0</v>
      </c>
      <c r="V178" s="45">
        <f>IF(VLOOKUP(Table2[[#This Row],[AwayTeam]],Table3[[Teams]:[D]],2)&lt;&gt;VLOOKUP(Table2[[#This Row],[HomeTeam]],Table3[[Teams]:[D]],2),1,0)</f>
        <v>0</v>
      </c>
    </row>
    <row r="179" spans="1:22" x14ac:dyDescent="0.25">
      <c r="B179" s="1">
        <v>45598</v>
      </c>
      <c r="C179" s="9" t="s">
        <v>289</v>
      </c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Row],[ActualResult]]), "_", IF(Table2[[#This Row],[ActualHomeScore]]=Table2[[#This Row],[PredictedHomeScore]], "Y", "N"))</f>
        <v>_</v>
      </c>
      <c r="R179" s="2"/>
      <c r="S179" s="2" t="str">
        <f t="shared" si="6"/>
        <v>_</v>
      </c>
      <c r="T179" s="45">
        <f>IF(VLOOKUP(Table2[[#This Row],[AwayTeam]],Table3[[Teams]:[D]],2)=VLOOKUP(Table2[[#This Row],[HomeTeam]],Table3[[Teams]:[D]],2),1,0)</f>
        <v>1</v>
      </c>
      <c r="U179" s="45">
        <f>IF(VLOOKUP(Table2[[#This Row],[AwayTeam]],Table3[[Teams]:[D]],3)=VLOOKUP(Table2[[#This Row],[HomeTeam]],Table3[[Teams]:[D]],3),1,0)</f>
        <v>1</v>
      </c>
      <c r="V179" s="45">
        <f>IF(VLOOKUP(Table2[[#This Row],[AwayTeam]],Table3[[Teams]:[D]],2)&lt;&gt;VLOOKUP(Table2[[#This Row],[HomeTeam]],Table3[[Teams]:[D]],2),1,0)</f>
        <v>0</v>
      </c>
    </row>
    <row r="180" spans="1:22" x14ac:dyDescent="0.25">
      <c r="B180" s="1">
        <v>45598</v>
      </c>
      <c r="C180" s="9" t="s">
        <v>290</v>
      </c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Row],[ActualResult]]), "_", IF(Table2[[#This Row],[ActualHomeScore]]=Table2[[#This Row],[PredictedHomeScore]], "Y", "N"))</f>
        <v>_</v>
      </c>
      <c r="R180" s="2"/>
      <c r="S180" s="2" t="str">
        <f t="shared" si="6"/>
        <v>_</v>
      </c>
      <c r="T180" s="45">
        <f>IF(VLOOKUP(Table2[[#This Row],[AwayTeam]],Table3[[Teams]:[D]],2)=VLOOKUP(Table2[[#This Row],[HomeTeam]],Table3[[Teams]:[D]],2),1,0)</f>
        <v>0</v>
      </c>
      <c r="U180" s="45">
        <f>IF(VLOOKUP(Table2[[#This Row],[AwayTeam]],Table3[[Teams]:[D]],3)=VLOOKUP(Table2[[#This Row],[HomeTeam]],Table3[[Teams]:[D]],3),1,0)</f>
        <v>0</v>
      </c>
      <c r="V180" s="45">
        <f>IF(VLOOKUP(Table2[[#This Row],[AwayTeam]],Table3[[Teams]:[D]],2)&lt;&gt;VLOOKUP(Table2[[#This Row],[HomeTeam]],Table3[[Teams]:[D]],2),1,0)</f>
        <v>1</v>
      </c>
    </row>
    <row r="181" spans="1:22" x14ac:dyDescent="0.25">
      <c r="B181" s="1">
        <v>45598</v>
      </c>
      <c r="C181" s="9" t="s">
        <v>291</v>
      </c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Row],[ActualResult]]), "_", IF(Table2[[#This Row],[ActualHomeScore]]=Table2[[#This Row],[PredictedHomeScore]], "Y", "N"))</f>
        <v>_</v>
      </c>
      <c r="R181" s="2"/>
      <c r="S181" s="2" t="str">
        <f t="shared" si="6"/>
        <v>_</v>
      </c>
      <c r="T181" s="45">
        <f>IF(VLOOKUP(Table2[[#This Row],[AwayTeam]],Table3[[Teams]:[D]],2)=VLOOKUP(Table2[[#This Row],[HomeTeam]],Table3[[Teams]:[D]],2),1,0)</f>
        <v>1</v>
      </c>
      <c r="U181" s="45">
        <f>IF(VLOOKUP(Table2[[#This Row],[AwayTeam]],Table3[[Teams]:[D]],3)=VLOOKUP(Table2[[#This Row],[HomeTeam]],Table3[[Teams]:[D]],3),1,0)</f>
        <v>1</v>
      </c>
      <c r="V181" s="45">
        <f>IF(VLOOKUP(Table2[[#This Row],[AwayTeam]],Table3[[Teams]:[D]],2)&lt;&gt;VLOOKUP(Table2[[#This Row],[HomeTeam]],Table3[[Teams]:[D]],2),1,0)</f>
        <v>0</v>
      </c>
    </row>
    <row r="182" spans="1:22" x14ac:dyDescent="0.25">
      <c r="B182" s="1">
        <v>45598</v>
      </c>
      <c r="C182" s="9" t="s">
        <v>292</v>
      </c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Row],[ActualResult]]), "_", IF(Table2[[#This Row],[ActualHomeScore]]=Table2[[#This Row],[PredictedHomeScore]], "Y", "N"))</f>
        <v>_</v>
      </c>
      <c r="R182" s="2"/>
      <c r="S182" s="2" t="str">
        <f t="shared" si="6"/>
        <v>_</v>
      </c>
      <c r="T182" s="45">
        <f>IF(VLOOKUP(Table2[[#This Row],[AwayTeam]],Table3[[Teams]:[D]],2)=VLOOKUP(Table2[[#This Row],[HomeTeam]],Table3[[Teams]:[D]],2),1,0)</f>
        <v>1</v>
      </c>
      <c r="U182" s="45">
        <f>IF(VLOOKUP(Table2[[#This Row],[AwayTeam]],Table3[[Teams]:[D]],3)=VLOOKUP(Table2[[#This Row],[HomeTeam]],Table3[[Teams]:[D]],3),1,0)</f>
        <v>0</v>
      </c>
      <c r="V182" s="45">
        <f>IF(VLOOKUP(Table2[[#This Row],[AwayTeam]],Table3[[Teams]:[D]],2)&lt;&gt;VLOOKUP(Table2[[#This Row],[HomeTeam]],Table3[[Teams]:[D]],2),1,0)</f>
        <v>0</v>
      </c>
    </row>
    <row r="183" spans="1:22" x14ac:dyDescent="0.25">
      <c r="B183" s="1">
        <v>45598</v>
      </c>
      <c r="C183" s="9" t="s">
        <v>293</v>
      </c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Row],[ActualResult]]), "_", IF(Table2[[#This Row],[ActualHomeScore]]=Table2[[#This Row],[PredictedHomeScore]], "Y", "N"))</f>
        <v>_</v>
      </c>
      <c r="R183" s="2"/>
      <c r="S183" s="2" t="str">
        <f t="shared" si="6"/>
        <v>_</v>
      </c>
      <c r="T183" s="45">
        <f>IF(VLOOKUP(Table2[[#This Row],[AwayTeam]],Table3[[Teams]:[D]],2)=VLOOKUP(Table2[[#This Row],[HomeTeam]],Table3[[Teams]:[D]],2),1,0)</f>
        <v>0</v>
      </c>
      <c r="U183" s="45">
        <f>IF(VLOOKUP(Table2[[#This Row],[AwayTeam]],Table3[[Teams]:[D]],3)=VLOOKUP(Table2[[#This Row],[HomeTeam]],Table3[[Teams]:[D]],3),1,0)</f>
        <v>0</v>
      </c>
      <c r="V183" s="45">
        <f>IF(VLOOKUP(Table2[[#This Row],[AwayTeam]],Table3[[Teams]:[D]],2)&lt;&gt;VLOOKUP(Table2[[#This Row],[HomeTeam]],Table3[[Teams]:[D]],2),1,0)</f>
        <v>1</v>
      </c>
    </row>
    <row r="184" spans="1:22" x14ac:dyDescent="0.25">
      <c r="B184" s="1">
        <v>45598</v>
      </c>
      <c r="C184" s="9" t="s">
        <v>294</v>
      </c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Row],[ActualResult]]), "_", IF(Table2[[#This Row],[ActualHomeScore]]=Table2[[#This Row],[PredictedHomeScore]], "Y", "N"))</f>
        <v>_</v>
      </c>
      <c r="R184" s="2"/>
      <c r="S184" s="2" t="str">
        <f t="shared" si="6"/>
        <v>_</v>
      </c>
      <c r="T184" s="45">
        <f>IF(VLOOKUP(Table2[[#This Row],[AwayTeam]],Table3[[Teams]:[D]],2)=VLOOKUP(Table2[[#This Row],[HomeTeam]],Table3[[Teams]:[D]],2),1,0)</f>
        <v>1</v>
      </c>
      <c r="U184" s="45">
        <f>IF(VLOOKUP(Table2[[#This Row],[AwayTeam]],Table3[[Teams]:[D]],3)=VLOOKUP(Table2[[#This Row],[HomeTeam]],Table3[[Teams]:[D]],3),1,0)</f>
        <v>1</v>
      </c>
      <c r="V184" s="45">
        <f>IF(VLOOKUP(Table2[[#This Row],[AwayTeam]],Table3[[Teams]:[D]],2)&lt;&gt;VLOOKUP(Table2[[#This Row],[HomeTeam]],Table3[[Teams]:[D]],2),1,0)</f>
        <v>0</v>
      </c>
    </row>
    <row r="185" spans="1:22" x14ac:dyDescent="0.25">
      <c r="B185" s="1">
        <v>45598</v>
      </c>
      <c r="C185" s="9" t="s">
        <v>295</v>
      </c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Row],[ActualResult]]), "_", IF(Table2[[#This Row],[ActualHomeScore]]=Table2[[#This Row],[PredictedHomeScore]], "Y", "N"))</f>
        <v>_</v>
      </c>
      <c r="R185" s="2"/>
      <c r="S185" s="2" t="str">
        <f t="shared" si="6"/>
        <v>_</v>
      </c>
      <c r="T185" s="45">
        <f>IF(VLOOKUP(Table2[[#This Row],[AwayTeam]],Table3[[Teams]:[D]],2)=VLOOKUP(Table2[[#This Row],[HomeTeam]],Table3[[Teams]:[D]],2),1,0)</f>
        <v>1</v>
      </c>
      <c r="U185" s="45">
        <f>IF(VLOOKUP(Table2[[#This Row],[AwayTeam]],Table3[[Teams]:[D]],3)=VLOOKUP(Table2[[#This Row],[HomeTeam]],Table3[[Teams]:[D]],3),1,0)</f>
        <v>0</v>
      </c>
      <c r="V185" s="45">
        <f>IF(VLOOKUP(Table2[[#This Row],[AwayTeam]],Table3[[Teams]:[D]],2)&lt;&gt;VLOOKUP(Table2[[#This Row],[HomeTeam]],Table3[[Teams]:[D]],2),1,0)</f>
        <v>0</v>
      </c>
    </row>
    <row r="186" spans="1:22" x14ac:dyDescent="0.25">
      <c r="A186" s="5"/>
      <c r="B186" s="3">
        <v>45598</v>
      </c>
      <c r="C186" s="10" t="s">
        <v>296</v>
      </c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Row],[ActualResult]]), "_", IF(Table2[[#This Row],[ActualHomeScore]]=Table2[[#This Row],[PredictedHomeScore]], "Y", "N"))</f>
        <v>_</v>
      </c>
      <c r="R186" s="2"/>
      <c r="S186" s="2" t="str">
        <f t="shared" si="6"/>
        <v>_</v>
      </c>
      <c r="T186" s="45">
        <f>IF(VLOOKUP(Table2[[#This Row],[AwayTeam]],Table3[[Teams]:[D]],2)=VLOOKUP(Table2[[#This Row],[HomeTeam]],Table3[[Teams]:[D]],2),1,0)</f>
        <v>1</v>
      </c>
      <c r="U186" s="45">
        <f>IF(VLOOKUP(Table2[[#This Row],[AwayTeam]],Table3[[Teams]:[D]],3)=VLOOKUP(Table2[[#This Row],[HomeTeam]],Table3[[Teams]:[D]],3),1,0)</f>
        <v>1</v>
      </c>
      <c r="V186" s="45">
        <f>IF(VLOOKUP(Table2[[#This Row],[AwayTeam]],Table3[[Teams]:[D]],2)&lt;&gt;VLOOKUP(Table2[[#This Row],[HomeTeam]],Table3[[Teams]:[D]],2),1,0)</f>
        <v>0</v>
      </c>
    </row>
    <row r="187" spans="1:22" x14ac:dyDescent="0.25">
      <c r="B187" s="1">
        <v>45599</v>
      </c>
      <c r="C187" s="9" t="s">
        <v>297</v>
      </c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Row],[ActualResult]]), "_", IF(Table2[[#This Row],[ActualHomeScore]]=Table2[[#This Row],[PredictedHomeScore]], "Y", "N"))</f>
        <v>_</v>
      </c>
      <c r="R187" s="2"/>
      <c r="S187" s="2" t="str">
        <f t="shared" si="6"/>
        <v>_</v>
      </c>
      <c r="T187" s="45">
        <f>IF(VLOOKUP(Table2[[#This Row],[AwayTeam]],Table3[[Teams]:[D]],2)=VLOOKUP(Table2[[#This Row],[HomeTeam]],Table3[[Teams]:[D]],2),1,0)</f>
        <v>1</v>
      </c>
      <c r="U187" s="45">
        <f>IF(VLOOKUP(Table2[[#This Row],[AwayTeam]],Table3[[Teams]:[D]],3)=VLOOKUP(Table2[[#This Row],[HomeTeam]],Table3[[Teams]:[D]],3),1,0)</f>
        <v>1</v>
      </c>
      <c r="V187" s="45">
        <f>IF(VLOOKUP(Table2[[#This Row],[AwayTeam]],Table3[[Teams]:[D]],2)&lt;&gt;VLOOKUP(Table2[[#This Row],[HomeTeam]],Table3[[Teams]:[D]],2),1,0)</f>
        <v>0</v>
      </c>
    </row>
    <row r="188" spans="1:22" x14ac:dyDescent="0.25">
      <c r="B188" s="1">
        <v>45599</v>
      </c>
      <c r="C188" s="9" t="s">
        <v>298</v>
      </c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Row],[ActualResult]]), "_", IF(Table2[[#This Row],[ActualHomeScore]]=Table2[[#This Row],[PredictedHomeScore]], "Y", "N"))</f>
        <v>_</v>
      </c>
      <c r="R188" s="2"/>
      <c r="S188" s="2" t="str">
        <f t="shared" si="6"/>
        <v>_</v>
      </c>
      <c r="T188" s="45">
        <f>IF(VLOOKUP(Table2[[#This Row],[AwayTeam]],Table3[[Teams]:[D]],2)=VLOOKUP(Table2[[#This Row],[HomeTeam]],Table3[[Teams]:[D]],2),1,0)</f>
        <v>0</v>
      </c>
      <c r="U188" s="45">
        <f>IF(VLOOKUP(Table2[[#This Row],[AwayTeam]],Table3[[Teams]:[D]],3)=VLOOKUP(Table2[[#This Row],[HomeTeam]],Table3[[Teams]:[D]],3),1,0)</f>
        <v>0</v>
      </c>
      <c r="V188" s="45">
        <f>IF(VLOOKUP(Table2[[#This Row],[AwayTeam]],Table3[[Teams]:[D]],2)&lt;&gt;VLOOKUP(Table2[[#This Row],[HomeTeam]],Table3[[Teams]:[D]],2),1,0)</f>
        <v>1</v>
      </c>
    </row>
    <row r="189" spans="1:22" x14ac:dyDescent="0.25">
      <c r="B189" s="1">
        <v>45599</v>
      </c>
      <c r="C189" s="9" t="s">
        <v>299</v>
      </c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Row],[ActualResult]]), "_", IF(Table2[[#This Row],[ActualHomeScore]]=Table2[[#This Row],[PredictedHomeScore]], "Y", "N"))</f>
        <v>_</v>
      </c>
      <c r="R189" s="2"/>
      <c r="S189" s="2" t="str">
        <f t="shared" si="6"/>
        <v>_</v>
      </c>
      <c r="T189" s="45">
        <f>IF(VLOOKUP(Table2[[#This Row],[AwayTeam]],Table3[[Teams]:[D]],2)=VLOOKUP(Table2[[#This Row],[HomeTeam]],Table3[[Teams]:[D]],2),1,0)</f>
        <v>0</v>
      </c>
      <c r="U189" s="45">
        <f>IF(VLOOKUP(Table2[[#This Row],[AwayTeam]],Table3[[Teams]:[D]],3)=VLOOKUP(Table2[[#This Row],[HomeTeam]],Table3[[Teams]:[D]],3),1,0)</f>
        <v>0</v>
      </c>
      <c r="V189" s="45">
        <f>IF(VLOOKUP(Table2[[#This Row],[AwayTeam]],Table3[[Teams]:[D]],2)&lt;&gt;VLOOKUP(Table2[[#This Row],[HomeTeam]],Table3[[Teams]:[D]],2),1,0)</f>
        <v>1</v>
      </c>
    </row>
    <row r="190" spans="1:22" x14ac:dyDescent="0.25">
      <c r="B190" s="1">
        <v>45599</v>
      </c>
      <c r="C190" s="9" t="s">
        <v>300</v>
      </c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Row],[ActualResult]]), "_", IF(Table2[[#This Row],[ActualHomeScore]]=Table2[[#This Row],[PredictedHomeScore]], "Y", "N"))</f>
        <v>_</v>
      </c>
      <c r="R190" s="2"/>
      <c r="S190" s="2" t="str">
        <f t="shared" si="6"/>
        <v>_</v>
      </c>
      <c r="T190" s="45">
        <f>IF(VLOOKUP(Table2[[#This Row],[AwayTeam]],Table3[[Teams]:[D]],2)=VLOOKUP(Table2[[#This Row],[HomeTeam]],Table3[[Teams]:[D]],2),1,0)</f>
        <v>1</v>
      </c>
      <c r="U190" s="45">
        <f>IF(VLOOKUP(Table2[[#This Row],[AwayTeam]],Table3[[Teams]:[D]],3)=VLOOKUP(Table2[[#This Row],[HomeTeam]],Table3[[Teams]:[D]],3),1,0)</f>
        <v>1</v>
      </c>
      <c r="V190" s="45">
        <f>IF(VLOOKUP(Table2[[#This Row],[AwayTeam]],Table3[[Teams]:[D]],2)&lt;&gt;VLOOKUP(Table2[[#This Row],[HomeTeam]],Table3[[Teams]:[D]],2),1,0)</f>
        <v>0</v>
      </c>
    </row>
    <row r="191" spans="1:22" x14ac:dyDescent="0.25">
      <c r="B191" s="1">
        <v>45599</v>
      </c>
      <c r="C191" s="9" t="s">
        <v>301</v>
      </c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Row],[ActualResult]]), "_", IF(Table2[[#This Row],[ActualHomeScore]]=Table2[[#This Row],[PredictedHomeScore]], "Y", "N"))</f>
        <v>_</v>
      </c>
      <c r="R191" s="2"/>
      <c r="S191" s="2" t="str">
        <f t="shared" si="6"/>
        <v>_</v>
      </c>
      <c r="T191" s="45">
        <f>IF(VLOOKUP(Table2[[#This Row],[AwayTeam]],Table3[[Teams]:[D]],2)=VLOOKUP(Table2[[#This Row],[HomeTeam]],Table3[[Teams]:[D]],2),1,0)</f>
        <v>0</v>
      </c>
      <c r="U191" s="45">
        <f>IF(VLOOKUP(Table2[[#This Row],[AwayTeam]],Table3[[Teams]:[D]],3)=VLOOKUP(Table2[[#This Row],[HomeTeam]],Table3[[Teams]:[D]],3),1,0)</f>
        <v>0</v>
      </c>
      <c r="V191" s="45">
        <f>IF(VLOOKUP(Table2[[#This Row],[AwayTeam]],Table3[[Teams]:[D]],2)&lt;&gt;VLOOKUP(Table2[[#This Row],[HomeTeam]],Table3[[Teams]:[D]],2),1,0)</f>
        <v>1</v>
      </c>
    </row>
    <row r="192" spans="1:22" x14ac:dyDescent="0.25">
      <c r="B192" s="1">
        <v>45599</v>
      </c>
      <c r="C192" s="9" t="s">
        <v>302</v>
      </c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Row],[ActualResult]]), "_", IF(Table2[[#This Row],[ActualHomeScore]]=Table2[[#This Row],[PredictedHomeScore]], "Y", "N"))</f>
        <v>_</v>
      </c>
      <c r="R192" s="2"/>
      <c r="S192" s="2" t="str">
        <f t="shared" si="6"/>
        <v>_</v>
      </c>
      <c r="T192" s="45">
        <f>IF(VLOOKUP(Table2[[#This Row],[AwayTeam]],Table3[[Teams]:[D]],2)=VLOOKUP(Table2[[#This Row],[HomeTeam]],Table3[[Teams]:[D]],2),1,0)</f>
        <v>1</v>
      </c>
      <c r="U192" s="45">
        <f>IF(VLOOKUP(Table2[[#This Row],[AwayTeam]],Table3[[Teams]:[D]],3)=VLOOKUP(Table2[[#This Row],[HomeTeam]],Table3[[Teams]:[D]],3),1,0)</f>
        <v>1</v>
      </c>
      <c r="V192" s="45">
        <f>IF(VLOOKUP(Table2[[#This Row],[AwayTeam]],Table3[[Teams]:[D]],2)&lt;&gt;VLOOKUP(Table2[[#This Row],[HomeTeam]],Table3[[Teams]:[D]],2),1,0)</f>
        <v>0</v>
      </c>
    </row>
    <row r="193" spans="1:22" x14ac:dyDescent="0.25">
      <c r="A193" s="5"/>
      <c r="B193" s="3">
        <v>45599</v>
      </c>
      <c r="C193" s="10" t="s">
        <v>303</v>
      </c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Row],[ActualResult]]), "_", IF(Table2[[#This Row],[ActualHomeScore]]=Table2[[#This Row],[PredictedHomeScore]], "Y", "N"))</f>
        <v>_</v>
      </c>
      <c r="R193" s="2"/>
      <c r="S193" s="2" t="str">
        <f t="shared" si="6"/>
        <v>_</v>
      </c>
      <c r="T193" s="45">
        <f>IF(VLOOKUP(Table2[[#This Row],[AwayTeam]],Table3[[Teams]:[D]],2)=VLOOKUP(Table2[[#This Row],[HomeTeam]],Table3[[Teams]:[D]],2),1,0)</f>
        <v>1</v>
      </c>
      <c r="U193" s="45">
        <f>IF(VLOOKUP(Table2[[#This Row],[AwayTeam]],Table3[[Teams]:[D]],3)=VLOOKUP(Table2[[#This Row],[HomeTeam]],Table3[[Teams]:[D]],3),1,0)</f>
        <v>0</v>
      </c>
      <c r="V193" s="45">
        <f>IF(VLOOKUP(Table2[[#This Row],[AwayTeam]],Table3[[Teams]:[D]],2)&lt;&gt;VLOOKUP(Table2[[#This Row],[HomeTeam]],Table3[[Teams]:[D]],2),1,0)</f>
        <v>0</v>
      </c>
    </row>
    <row r="194" spans="1:22" x14ac:dyDescent="0.25">
      <c r="B194" s="1">
        <v>45600</v>
      </c>
      <c r="C194" s="9" t="s">
        <v>304</v>
      </c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Row],[ActualResult]]), "_", IF(Table2[[#This Row],[ActualHomeScore]]=Table2[[#This Row],[PredictedHomeScore]], "Y", "N"))</f>
        <v>_</v>
      </c>
      <c r="R194" s="2"/>
      <c r="S194" s="2" t="str">
        <f t="shared" si="6"/>
        <v>_</v>
      </c>
      <c r="T194" s="45">
        <f>IF(VLOOKUP(Table2[[#This Row],[AwayTeam]],Table3[[Teams]:[D]],2)=VLOOKUP(Table2[[#This Row],[HomeTeam]],Table3[[Teams]:[D]],2),1,0)</f>
        <v>1</v>
      </c>
      <c r="U194" s="45">
        <f>IF(VLOOKUP(Table2[[#This Row],[AwayTeam]],Table3[[Teams]:[D]],3)=VLOOKUP(Table2[[#This Row],[HomeTeam]],Table3[[Teams]:[D]],3),1,0)</f>
        <v>0</v>
      </c>
      <c r="V194" s="45">
        <f>IF(VLOOKUP(Table2[[#This Row],[AwayTeam]],Table3[[Teams]:[D]],2)&lt;&gt;VLOOKUP(Table2[[#This Row],[HomeTeam]],Table3[[Teams]:[D]],2),1,0)</f>
        <v>0</v>
      </c>
    </row>
    <row r="195" spans="1:22" x14ac:dyDescent="0.25">
      <c r="A195" s="5"/>
      <c r="B195" s="3">
        <v>45600</v>
      </c>
      <c r="C195" s="10" t="s">
        <v>305</v>
      </c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Row],[ActualResult]]),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  <c r="T195" s="45">
        <f>IF(VLOOKUP(Table2[[#This Row],[AwayTeam]],Table3[[Teams]:[D]],2)=VLOOKUP(Table2[[#This Row],[HomeTeam]],Table3[[Teams]:[D]],2),1,0)</f>
        <v>0</v>
      </c>
      <c r="U195" s="45">
        <f>IF(VLOOKUP(Table2[[#This Row],[AwayTeam]],Table3[[Teams]:[D]],3)=VLOOKUP(Table2[[#This Row],[HomeTeam]],Table3[[Teams]:[D]],3),1,0)</f>
        <v>0</v>
      </c>
      <c r="V195" s="45">
        <f>IF(VLOOKUP(Table2[[#This Row],[AwayTeam]],Table3[[Teams]:[D]],2)&lt;&gt;VLOOKUP(Table2[[#This Row],[HomeTeam]],Table3[[Teams]:[D]],2),1,0)</f>
        <v>1</v>
      </c>
    </row>
    <row r="196" spans="1:22" x14ac:dyDescent="0.25">
      <c r="B196" s="1">
        <v>45601</v>
      </c>
      <c r="C196" s="9" t="s">
        <v>306</v>
      </c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Row],[ActualResult]]), "_", IF(Table2[[#This Row],[ActualHomeScore]]=Table2[[#This Row],[PredictedHomeScore]], "Y", "N"))</f>
        <v>_</v>
      </c>
      <c r="R196" s="2"/>
      <c r="S196" s="2" t="str">
        <f t="shared" si="9"/>
        <v>_</v>
      </c>
      <c r="T196" s="45">
        <f>IF(VLOOKUP(Table2[[#This Row],[AwayTeam]],Table3[[Teams]:[D]],2)=VLOOKUP(Table2[[#This Row],[HomeTeam]],Table3[[Teams]:[D]],2),1,0)</f>
        <v>1</v>
      </c>
      <c r="U196" s="45">
        <f>IF(VLOOKUP(Table2[[#This Row],[AwayTeam]],Table3[[Teams]:[D]],3)=VLOOKUP(Table2[[#This Row],[HomeTeam]],Table3[[Teams]:[D]],3),1,0)</f>
        <v>1</v>
      </c>
      <c r="V196" s="45">
        <f>IF(VLOOKUP(Table2[[#This Row],[AwayTeam]],Table3[[Teams]:[D]],2)&lt;&gt;VLOOKUP(Table2[[#This Row],[HomeTeam]],Table3[[Teams]:[D]],2),1,0)</f>
        <v>0</v>
      </c>
    </row>
    <row r="197" spans="1:22" x14ac:dyDescent="0.25">
      <c r="B197" s="1">
        <v>45601</v>
      </c>
      <c r="C197" s="9" t="s">
        <v>307</v>
      </c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Row],[ActualResult]]), "_", IF(Table2[[#This Row],[ActualHomeScore]]=Table2[[#This Row],[PredictedHomeScore]], "Y", "N"))</f>
        <v>_</v>
      </c>
      <c r="R197" s="2"/>
      <c r="S197" s="2" t="str">
        <f t="shared" si="9"/>
        <v>_</v>
      </c>
      <c r="T197" s="45">
        <f>IF(VLOOKUP(Table2[[#This Row],[AwayTeam]],Table3[[Teams]:[D]],2)=VLOOKUP(Table2[[#This Row],[HomeTeam]],Table3[[Teams]:[D]],2),1,0)</f>
        <v>1</v>
      </c>
      <c r="U197" s="45">
        <f>IF(VLOOKUP(Table2[[#This Row],[AwayTeam]],Table3[[Teams]:[D]],3)=VLOOKUP(Table2[[#This Row],[HomeTeam]],Table3[[Teams]:[D]],3),1,0)</f>
        <v>1</v>
      </c>
      <c r="V197" s="45">
        <f>IF(VLOOKUP(Table2[[#This Row],[AwayTeam]],Table3[[Teams]:[D]],2)&lt;&gt;VLOOKUP(Table2[[#This Row],[HomeTeam]],Table3[[Teams]:[D]],2),1,0)</f>
        <v>0</v>
      </c>
    </row>
    <row r="198" spans="1:22" x14ac:dyDescent="0.25">
      <c r="B198" s="1">
        <v>45601</v>
      </c>
      <c r="C198" s="9" t="s">
        <v>308</v>
      </c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Row],[ActualResult]]), "_", IF(Table2[[#This Row],[ActualHomeScore]]=Table2[[#This Row],[PredictedHomeScore]], "Y", "N"))</f>
        <v>_</v>
      </c>
      <c r="R198" s="2"/>
      <c r="S198" s="2" t="str">
        <f t="shared" si="9"/>
        <v>_</v>
      </c>
      <c r="T198" s="45">
        <f>IF(VLOOKUP(Table2[[#This Row],[AwayTeam]],Table3[[Teams]:[D]],2)=VLOOKUP(Table2[[#This Row],[HomeTeam]],Table3[[Teams]:[D]],2),1,0)</f>
        <v>0</v>
      </c>
      <c r="U198" s="45">
        <f>IF(VLOOKUP(Table2[[#This Row],[AwayTeam]],Table3[[Teams]:[D]],3)=VLOOKUP(Table2[[#This Row],[HomeTeam]],Table3[[Teams]:[D]],3),1,0)</f>
        <v>0</v>
      </c>
      <c r="V198" s="45">
        <f>IF(VLOOKUP(Table2[[#This Row],[AwayTeam]],Table3[[Teams]:[D]],2)&lt;&gt;VLOOKUP(Table2[[#This Row],[HomeTeam]],Table3[[Teams]:[D]],2),1,0)</f>
        <v>1</v>
      </c>
    </row>
    <row r="199" spans="1:22" x14ac:dyDescent="0.25">
      <c r="B199" s="1">
        <v>45601</v>
      </c>
      <c r="C199" s="9" t="s">
        <v>309</v>
      </c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Row],[ActualResult]]), "_", IF(Table2[[#This Row],[ActualHomeScore]]=Table2[[#This Row],[PredictedHomeScore]], "Y", "N"))</f>
        <v>_</v>
      </c>
      <c r="R199" s="2"/>
      <c r="S199" s="2" t="str">
        <f t="shared" si="9"/>
        <v>_</v>
      </c>
      <c r="T199" s="45">
        <f>IF(VLOOKUP(Table2[[#This Row],[AwayTeam]],Table3[[Teams]:[D]],2)=VLOOKUP(Table2[[#This Row],[HomeTeam]],Table3[[Teams]:[D]],2),1,0)</f>
        <v>1</v>
      </c>
      <c r="U199" s="45">
        <f>IF(VLOOKUP(Table2[[#This Row],[AwayTeam]],Table3[[Teams]:[D]],3)=VLOOKUP(Table2[[#This Row],[HomeTeam]],Table3[[Teams]:[D]],3),1,0)</f>
        <v>1</v>
      </c>
      <c r="V199" s="45">
        <f>IF(VLOOKUP(Table2[[#This Row],[AwayTeam]],Table3[[Teams]:[D]],2)&lt;&gt;VLOOKUP(Table2[[#This Row],[HomeTeam]],Table3[[Teams]:[D]],2),1,0)</f>
        <v>0</v>
      </c>
    </row>
    <row r="200" spans="1:22" x14ac:dyDescent="0.25">
      <c r="B200" s="1">
        <v>45601</v>
      </c>
      <c r="C200" s="9" t="s">
        <v>310</v>
      </c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Row],[ActualResult]]), "_", IF(Table2[[#This Row],[ActualHomeScore]]=Table2[[#This Row],[PredictedHomeScore]], "Y", "N"))</f>
        <v>_</v>
      </c>
      <c r="R200" s="2"/>
      <c r="S200" s="2" t="str">
        <f t="shared" si="9"/>
        <v>_</v>
      </c>
      <c r="T200" s="45">
        <f>IF(VLOOKUP(Table2[[#This Row],[AwayTeam]],Table3[[Teams]:[D]],2)=VLOOKUP(Table2[[#This Row],[HomeTeam]],Table3[[Teams]:[D]],2),1,0)</f>
        <v>1</v>
      </c>
      <c r="U200" s="45">
        <f>IF(VLOOKUP(Table2[[#This Row],[AwayTeam]],Table3[[Teams]:[D]],3)=VLOOKUP(Table2[[#This Row],[HomeTeam]],Table3[[Teams]:[D]],3),1,0)</f>
        <v>1</v>
      </c>
      <c r="V200" s="45">
        <f>IF(VLOOKUP(Table2[[#This Row],[AwayTeam]],Table3[[Teams]:[D]],2)&lt;&gt;VLOOKUP(Table2[[#This Row],[HomeTeam]],Table3[[Teams]:[D]],2),1,0)</f>
        <v>0</v>
      </c>
    </row>
    <row r="201" spans="1:22" x14ac:dyDescent="0.25">
      <c r="B201" s="1">
        <v>45601</v>
      </c>
      <c r="C201" s="9" t="s">
        <v>311</v>
      </c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Row],[ActualResult]]), "_", IF(Table2[[#This Row],[ActualHomeScore]]=Table2[[#This Row],[PredictedHomeScore]], "Y", "N"))</f>
        <v>_</v>
      </c>
      <c r="R201" s="2"/>
      <c r="S201" s="2" t="str">
        <f t="shared" si="9"/>
        <v>_</v>
      </c>
      <c r="T201" s="45">
        <f>IF(VLOOKUP(Table2[[#This Row],[AwayTeam]],Table3[[Teams]:[D]],2)=VLOOKUP(Table2[[#This Row],[HomeTeam]],Table3[[Teams]:[D]],2),1,0)</f>
        <v>0</v>
      </c>
      <c r="U201" s="45">
        <f>IF(VLOOKUP(Table2[[#This Row],[AwayTeam]],Table3[[Teams]:[D]],3)=VLOOKUP(Table2[[#This Row],[HomeTeam]],Table3[[Teams]:[D]],3),1,0)</f>
        <v>0</v>
      </c>
      <c r="V201" s="45">
        <f>IF(VLOOKUP(Table2[[#This Row],[AwayTeam]],Table3[[Teams]:[D]],2)&lt;&gt;VLOOKUP(Table2[[#This Row],[HomeTeam]],Table3[[Teams]:[D]],2),1,0)</f>
        <v>1</v>
      </c>
    </row>
    <row r="202" spans="1:22" x14ac:dyDescent="0.25">
      <c r="B202" s="1">
        <v>45601</v>
      </c>
      <c r="C202" s="9" t="s">
        <v>312</v>
      </c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Row],[ActualResult]]), "_", IF(Table2[[#This Row],[ActualHomeScore]]=Table2[[#This Row],[PredictedHomeScore]], "Y", "N"))</f>
        <v>_</v>
      </c>
      <c r="R202" s="2"/>
      <c r="S202" s="2" t="str">
        <f t="shared" si="9"/>
        <v>_</v>
      </c>
      <c r="T202" s="45">
        <f>IF(VLOOKUP(Table2[[#This Row],[AwayTeam]],Table3[[Teams]:[D]],2)=VLOOKUP(Table2[[#This Row],[HomeTeam]],Table3[[Teams]:[D]],2),1,0)</f>
        <v>1</v>
      </c>
      <c r="U202" s="45">
        <f>IF(VLOOKUP(Table2[[#This Row],[AwayTeam]],Table3[[Teams]:[D]],3)=VLOOKUP(Table2[[#This Row],[HomeTeam]],Table3[[Teams]:[D]],3),1,0)</f>
        <v>0</v>
      </c>
      <c r="V202" s="45">
        <f>IF(VLOOKUP(Table2[[#This Row],[AwayTeam]],Table3[[Teams]:[D]],2)&lt;&gt;VLOOKUP(Table2[[#This Row],[HomeTeam]],Table3[[Teams]:[D]],2),1,0)</f>
        <v>0</v>
      </c>
    </row>
    <row r="203" spans="1:22" x14ac:dyDescent="0.25">
      <c r="B203" s="1">
        <v>45601</v>
      </c>
      <c r="C203" s="9" t="s">
        <v>313</v>
      </c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Row],[ActualResult]]), "_", IF(Table2[[#This Row],[ActualHomeScore]]=Table2[[#This Row],[PredictedHomeScore]], "Y", "N"))</f>
        <v>_</v>
      </c>
      <c r="R203" s="2"/>
      <c r="S203" s="2" t="str">
        <f t="shared" si="9"/>
        <v>_</v>
      </c>
      <c r="T203" s="45">
        <f>IF(VLOOKUP(Table2[[#This Row],[AwayTeam]],Table3[[Teams]:[D]],2)=VLOOKUP(Table2[[#This Row],[HomeTeam]],Table3[[Teams]:[D]],2),1,0)</f>
        <v>1</v>
      </c>
      <c r="U203" s="45">
        <f>IF(VLOOKUP(Table2[[#This Row],[AwayTeam]],Table3[[Teams]:[D]],3)=VLOOKUP(Table2[[#This Row],[HomeTeam]],Table3[[Teams]:[D]],3),1,0)</f>
        <v>1</v>
      </c>
      <c r="V203" s="45">
        <f>IF(VLOOKUP(Table2[[#This Row],[AwayTeam]],Table3[[Teams]:[D]],2)&lt;&gt;VLOOKUP(Table2[[#This Row],[HomeTeam]],Table3[[Teams]:[D]],2),1,0)</f>
        <v>0</v>
      </c>
    </row>
    <row r="204" spans="1:22" x14ac:dyDescent="0.25">
      <c r="B204" s="1">
        <v>45601</v>
      </c>
      <c r="C204" s="9" t="s">
        <v>314</v>
      </c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Row],[ActualResult]]), "_", IF(Table2[[#This Row],[ActualHomeScore]]=Table2[[#This Row],[PredictedHomeScore]], "Y", "N"))</f>
        <v>_</v>
      </c>
      <c r="R204" s="2"/>
      <c r="S204" s="2" t="str">
        <f t="shared" si="9"/>
        <v>_</v>
      </c>
      <c r="T204" s="45">
        <f>IF(VLOOKUP(Table2[[#This Row],[AwayTeam]],Table3[[Teams]:[D]],2)=VLOOKUP(Table2[[#This Row],[HomeTeam]],Table3[[Teams]:[D]],2),1,0)</f>
        <v>1</v>
      </c>
      <c r="U204" s="45">
        <f>IF(VLOOKUP(Table2[[#This Row],[AwayTeam]],Table3[[Teams]:[D]],3)=VLOOKUP(Table2[[#This Row],[HomeTeam]],Table3[[Teams]:[D]],3),1,0)</f>
        <v>0</v>
      </c>
      <c r="V204" s="45">
        <f>IF(VLOOKUP(Table2[[#This Row],[AwayTeam]],Table3[[Teams]:[D]],2)&lt;&gt;VLOOKUP(Table2[[#This Row],[HomeTeam]],Table3[[Teams]:[D]],2),1,0)</f>
        <v>0</v>
      </c>
    </row>
    <row r="205" spans="1:22" x14ac:dyDescent="0.25">
      <c r="B205" s="1">
        <v>45601</v>
      </c>
      <c r="C205" s="9" t="s">
        <v>315</v>
      </c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Row],[ActualResult]]), "_", IF(Table2[[#This Row],[ActualHomeScore]]=Table2[[#This Row],[PredictedHomeScore]], "Y", "N"))</f>
        <v>_</v>
      </c>
      <c r="R205" s="2"/>
      <c r="S205" s="2" t="str">
        <f t="shared" si="9"/>
        <v>_</v>
      </c>
      <c r="T205" s="45">
        <f>IF(VLOOKUP(Table2[[#This Row],[AwayTeam]],Table3[[Teams]:[D]],2)=VLOOKUP(Table2[[#This Row],[HomeTeam]],Table3[[Teams]:[D]],2),1,0)</f>
        <v>1</v>
      </c>
      <c r="U205" s="45">
        <f>IF(VLOOKUP(Table2[[#This Row],[AwayTeam]],Table3[[Teams]:[D]],3)=VLOOKUP(Table2[[#This Row],[HomeTeam]],Table3[[Teams]:[D]],3),1,0)</f>
        <v>1</v>
      </c>
      <c r="V205" s="45">
        <f>IF(VLOOKUP(Table2[[#This Row],[AwayTeam]],Table3[[Teams]:[D]],2)&lt;&gt;VLOOKUP(Table2[[#This Row],[HomeTeam]],Table3[[Teams]:[D]],2),1,0)</f>
        <v>0</v>
      </c>
    </row>
    <row r="206" spans="1:22" x14ac:dyDescent="0.25">
      <c r="A206" s="5"/>
      <c r="B206" s="3">
        <v>45601</v>
      </c>
      <c r="C206" s="10" t="s">
        <v>316</v>
      </c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Row],[ActualResult]]), "_", IF(Table2[[#This Row],[ActualHomeScore]]=Table2[[#This Row],[PredictedHomeScore]], "Y", "N"))</f>
        <v>_</v>
      </c>
      <c r="R206" s="2"/>
      <c r="S206" s="2" t="str">
        <f t="shared" si="9"/>
        <v>_</v>
      </c>
      <c r="T206" s="45">
        <f>IF(VLOOKUP(Table2[[#This Row],[AwayTeam]],Table3[[Teams]:[D]],2)=VLOOKUP(Table2[[#This Row],[HomeTeam]],Table3[[Teams]:[D]],2),1,0)</f>
        <v>0</v>
      </c>
      <c r="U206" s="45">
        <f>IF(VLOOKUP(Table2[[#This Row],[AwayTeam]],Table3[[Teams]:[D]],3)=VLOOKUP(Table2[[#This Row],[HomeTeam]],Table3[[Teams]:[D]],3),1,0)</f>
        <v>0</v>
      </c>
      <c r="V206" s="45">
        <f>IF(VLOOKUP(Table2[[#This Row],[AwayTeam]],Table3[[Teams]:[D]],2)&lt;&gt;VLOOKUP(Table2[[#This Row],[HomeTeam]],Table3[[Teams]:[D]],2),1,0)</f>
        <v>1</v>
      </c>
    </row>
    <row r="207" spans="1:22" x14ac:dyDescent="0.25">
      <c r="B207" s="1">
        <v>45602</v>
      </c>
      <c r="C207" s="9" t="s">
        <v>317</v>
      </c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Row],[ActualResult]]), "_", IF(Table2[[#This Row],[ActualHomeScore]]=Table2[[#This Row],[PredictedHomeScore]], "Y", "N"))</f>
        <v>_</v>
      </c>
      <c r="R207" s="2"/>
      <c r="S207" s="2" t="str">
        <f t="shared" si="9"/>
        <v>_</v>
      </c>
      <c r="T207" s="45">
        <f>IF(VLOOKUP(Table2[[#This Row],[AwayTeam]],Table3[[Teams]:[D]],2)=VLOOKUP(Table2[[#This Row],[HomeTeam]],Table3[[Teams]:[D]],2),1,0)</f>
        <v>0</v>
      </c>
      <c r="U207" s="45">
        <f>IF(VLOOKUP(Table2[[#This Row],[AwayTeam]],Table3[[Teams]:[D]],3)=VLOOKUP(Table2[[#This Row],[HomeTeam]],Table3[[Teams]:[D]],3),1,0)</f>
        <v>0</v>
      </c>
      <c r="V207" s="45">
        <f>IF(VLOOKUP(Table2[[#This Row],[AwayTeam]],Table3[[Teams]:[D]],2)&lt;&gt;VLOOKUP(Table2[[#This Row],[HomeTeam]],Table3[[Teams]:[D]],2),1,0)</f>
        <v>1</v>
      </c>
    </row>
    <row r="208" spans="1:22" x14ac:dyDescent="0.25">
      <c r="B208" s="1">
        <v>45602</v>
      </c>
      <c r="C208" s="9" t="s">
        <v>318</v>
      </c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Row],[ActualResult]]), "_", IF(Table2[[#This Row],[ActualHomeScore]]=Table2[[#This Row],[PredictedHomeScore]], "Y", "N"))</f>
        <v>_</v>
      </c>
      <c r="R208" s="2"/>
      <c r="S208" s="2" t="str">
        <f t="shared" si="9"/>
        <v>_</v>
      </c>
      <c r="T208" s="45">
        <f>IF(VLOOKUP(Table2[[#This Row],[AwayTeam]],Table3[[Teams]:[D]],2)=VLOOKUP(Table2[[#This Row],[HomeTeam]],Table3[[Teams]:[D]],2),1,0)</f>
        <v>0</v>
      </c>
      <c r="U208" s="45">
        <f>IF(VLOOKUP(Table2[[#This Row],[AwayTeam]],Table3[[Teams]:[D]],3)=VLOOKUP(Table2[[#This Row],[HomeTeam]],Table3[[Teams]:[D]],3),1,0)</f>
        <v>0</v>
      </c>
      <c r="V208" s="45">
        <f>IF(VLOOKUP(Table2[[#This Row],[AwayTeam]],Table3[[Teams]:[D]],2)&lt;&gt;VLOOKUP(Table2[[#This Row],[HomeTeam]],Table3[[Teams]:[D]],2),1,0)</f>
        <v>1</v>
      </c>
    </row>
    <row r="209" spans="1:22" x14ac:dyDescent="0.25">
      <c r="A209" s="5"/>
      <c r="B209" s="3">
        <v>45602</v>
      </c>
      <c r="C209" s="10" t="s">
        <v>319</v>
      </c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Row],[ActualResult]]), "_", IF(Table2[[#This Row],[ActualHomeScore]]=Table2[[#This Row],[PredictedHomeScore]], "Y", "N"))</f>
        <v>_</v>
      </c>
      <c r="R209" s="2"/>
      <c r="S209" s="2" t="str">
        <f t="shared" si="9"/>
        <v>_</v>
      </c>
      <c r="T209" s="45">
        <f>IF(VLOOKUP(Table2[[#This Row],[AwayTeam]],Table3[[Teams]:[D]],2)=VLOOKUP(Table2[[#This Row],[HomeTeam]],Table3[[Teams]:[D]],2),1,0)</f>
        <v>1</v>
      </c>
      <c r="U209" s="45">
        <f>IF(VLOOKUP(Table2[[#This Row],[AwayTeam]],Table3[[Teams]:[D]],3)=VLOOKUP(Table2[[#This Row],[HomeTeam]],Table3[[Teams]:[D]],3),1,0)</f>
        <v>1</v>
      </c>
      <c r="V209" s="45">
        <f>IF(VLOOKUP(Table2[[#This Row],[AwayTeam]],Table3[[Teams]:[D]],2)&lt;&gt;VLOOKUP(Table2[[#This Row],[HomeTeam]],Table3[[Teams]:[D]],2),1,0)</f>
        <v>0</v>
      </c>
    </row>
    <row r="210" spans="1:22" x14ac:dyDescent="0.25">
      <c r="B210" s="1">
        <v>45603</v>
      </c>
      <c r="C210" s="9" t="s">
        <v>320</v>
      </c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Row],[ActualResult]]), "_", IF(Table2[[#This Row],[ActualHomeScore]]=Table2[[#This Row],[PredictedHomeScore]], "Y", "N"))</f>
        <v>_</v>
      </c>
      <c r="R210" s="2"/>
      <c r="S210" s="2" t="str">
        <f t="shared" si="9"/>
        <v>_</v>
      </c>
      <c r="T210" s="45">
        <f>IF(VLOOKUP(Table2[[#This Row],[AwayTeam]],Table3[[Teams]:[D]],2)=VLOOKUP(Table2[[#This Row],[HomeTeam]],Table3[[Teams]:[D]],2),1,0)</f>
        <v>0</v>
      </c>
      <c r="U210" s="45">
        <f>IF(VLOOKUP(Table2[[#This Row],[AwayTeam]],Table3[[Teams]:[D]],3)=VLOOKUP(Table2[[#This Row],[HomeTeam]],Table3[[Teams]:[D]],3),1,0)</f>
        <v>0</v>
      </c>
      <c r="V210" s="45">
        <f>IF(VLOOKUP(Table2[[#This Row],[AwayTeam]],Table3[[Teams]:[D]],2)&lt;&gt;VLOOKUP(Table2[[#This Row],[HomeTeam]],Table3[[Teams]:[D]],2),1,0)</f>
        <v>1</v>
      </c>
    </row>
    <row r="211" spans="1:22" x14ac:dyDescent="0.25">
      <c r="B211" s="1">
        <v>45603</v>
      </c>
      <c r="C211" s="9" t="s">
        <v>321</v>
      </c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Row],[ActualResult]]), "_", IF(Table2[[#This Row],[ActualHomeScore]]=Table2[[#This Row],[PredictedHomeScore]], "Y", "N"))</f>
        <v>_</v>
      </c>
      <c r="R211" s="2"/>
      <c r="S211" s="2" t="str">
        <f t="shared" si="9"/>
        <v>_</v>
      </c>
      <c r="T211" s="45">
        <f>IF(VLOOKUP(Table2[[#This Row],[AwayTeam]],Table3[[Teams]:[D]],2)=VLOOKUP(Table2[[#This Row],[HomeTeam]],Table3[[Teams]:[D]],2),1,0)</f>
        <v>1</v>
      </c>
      <c r="U211" s="45">
        <f>IF(VLOOKUP(Table2[[#This Row],[AwayTeam]],Table3[[Teams]:[D]],3)=VLOOKUP(Table2[[#This Row],[HomeTeam]],Table3[[Teams]:[D]],3),1,0)</f>
        <v>0</v>
      </c>
      <c r="V211" s="45">
        <f>IF(VLOOKUP(Table2[[#This Row],[AwayTeam]],Table3[[Teams]:[D]],2)&lt;&gt;VLOOKUP(Table2[[#This Row],[HomeTeam]],Table3[[Teams]:[D]],2),1,0)</f>
        <v>0</v>
      </c>
    </row>
    <row r="212" spans="1:22" x14ac:dyDescent="0.25">
      <c r="B212" s="1">
        <v>45603</v>
      </c>
      <c r="C212" s="9" t="s">
        <v>322</v>
      </c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Row],[ActualResult]]), "_", IF(Table2[[#This Row],[ActualHomeScore]]=Table2[[#This Row],[PredictedHomeScore]], "Y", "N"))</f>
        <v>_</v>
      </c>
      <c r="R212" s="2"/>
      <c r="S212" s="2" t="str">
        <f t="shared" si="9"/>
        <v>_</v>
      </c>
      <c r="T212" s="45">
        <f>IF(VLOOKUP(Table2[[#This Row],[AwayTeam]],Table3[[Teams]:[D]],2)=VLOOKUP(Table2[[#This Row],[HomeTeam]],Table3[[Teams]:[D]],2),1,0)</f>
        <v>0</v>
      </c>
      <c r="U212" s="45">
        <f>IF(VLOOKUP(Table2[[#This Row],[AwayTeam]],Table3[[Teams]:[D]],3)=VLOOKUP(Table2[[#This Row],[HomeTeam]],Table3[[Teams]:[D]],3),1,0)</f>
        <v>0</v>
      </c>
      <c r="V212" s="45">
        <f>IF(VLOOKUP(Table2[[#This Row],[AwayTeam]],Table3[[Teams]:[D]],2)&lt;&gt;VLOOKUP(Table2[[#This Row],[HomeTeam]],Table3[[Teams]:[D]],2),1,0)</f>
        <v>1</v>
      </c>
    </row>
    <row r="213" spans="1:22" x14ac:dyDescent="0.25">
      <c r="B213" s="1">
        <v>45603</v>
      </c>
      <c r="C213" s="9" t="s">
        <v>323</v>
      </c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Row],[ActualResult]]), "_", IF(Table2[[#This Row],[ActualHomeScore]]=Table2[[#This Row],[PredictedHomeScore]], "Y", "N"))</f>
        <v>_</v>
      </c>
      <c r="R213" s="2"/>
      <c r="S213" s="2" t="str">
        <f t="shared" si="9"/>
        <v>_</v>
      </c>
      <c r="T213" s="45">
        <f>IF(VLOOKUP(Table2[[#This Row],[AwayTeam]],Table3[[Teams]:[D]],2)=VLOOKUP(Table2[[#This Row],[HomeTeam]],Table3[[Teams]:[D]],2),1,0)</f>
        <v>1</v>
      </c>
      <c r="U213" s="45">
        <f>IF(VLOOKUP(Table2[[#This Row],[AwayTeam]],Table3[[Teams]:[D]],3)=VLOOKUP(Table2[[#This Row],[HomeTeam]],Table3[[Teams]:[D]],3),1,0)</f>
        <v>0</v>
      </c>
      <c r="V213" s="45">
        <f>IF(VLOOKUP(Table2[[#This Row],[AwayTeam]],Table3[[Teams]:[D]],2)&lt;&gt;VLOOKUP(Table2[[#This Row],[HomeTeam]],Table3[[Teams]:[D]],2),1,0)</f>
        <v>0</v>
      </c>
    </row>
    <row r="214" spans="1:22" x14ac:dyDescent="0.25">
      <c r="B214" s="1">
        <v>45603</v>
      </c>
      <c r="C214" s="9" t="s">
        <v>324</v>
      </c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Row],[ActualResult]]), "_", IF(Table2[[#This Row],[ActualHomeScore]]=Table2[[#This Row],[PredictedHomeScore]], "Y", "N"))</f>
        <v>_</v>
      </c>
      <c r="R214" s="2"/>
      <c r="S214" s="2" t="str">
        <f t="shared" si="9"/>
        <v>_</v>
      </c>
      <c r="T214" s="45">
        <f>IF(VLOOKUP(Table2[[#This Row],[AwayTeam]],Table3[[Teams]:[D]],2)=VLOOKUP(Table2[[#This Row],[HomeTeam]],Table3[[Teams]:[D]],2),1,0)</f>
        <v>1</v>
      </c>
      <c r="U214" s="45">
        <f>IF(VLOOKUP(Table2[[#This Row],[AwayTeam]],Table3[[Teams]:[D]],3)=VLOOKUP(Table2[[#This Row],[HomeTeam]],Table3[[Teams]:[D]],3),1,0)</f>
        <v>0</v>
      </c>
      <c r="V214" s="45">
        <f>IF(VLOOKUP(Table2[[#This Row],[AwayTeam]],Table3[[Teams]:[D]],2)&lt;&gt;VLOOKUP(Table2[[#This Row],[HomeTeam]],Table3[[Teams]:[D]],2),1,0)</f>
        <v>0</v>
      </c>
    </row>
    <row r="215" spans="1:22" x14ac:dyDescent="0.25">
      <c r="B215" s="1">
        <v>45603</v>
      </c>
      <c r="C215" s="9" t="s">
        <v>325</v>
      </c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Row],[ActualResult]]), "_", IF(Table2[[#This Row],[ActualHomeScore]]=Table2[[#This Row],[PredictedHomeScore]], "Y", "N"))</f>
        <v>_</v>
      </c>
      <c r="R215" s="2"/>
      <c r="S215" s="2" t="str">
        <f t="shared" si="9"/>
        <v>_</v>
      </c>
      <c r="T215" s="45">
        <f>IF(VLOOKUP(Table2[[#This Row],[AwayTeam]],Table3[[Teams]:[D]],2)=VLOOKUP(Table2[[#This Row],[HomeTeam]],Table3[[Teams]:[D]],2),1,0)</f>
        <v>1</v>
      </c>
      <c r="U215" s="45">
        <f>IF(VLOOKUP(Table2[[#This Row],[AwayTeam]],Table3[[Teams]:[D]],3)=VLOOKUP(Table2[[#This Row],[HomeTeam]],Table3[[Teams]:[D]],3),1,0)</f>
        <v>1</v>
      </c>
      <c r="V215" s="45">
        <f>IF(VLOOKUP(Table2[[#This Row],[AwayTeam]],Table3[[Teams]:[D]],2)&lt;&gt;VLOOKUP(Table2[[#This Row],[HomeTeam]],Table3[[Teams]:[D]],2),1,0)</f>
        <v>0</v>
      </c>
    </row>
    <row r="216" spans="1:22" x14ac:dyDescent="0.25">
      <c r="B216" s="1">
        <v>45603</v>
      </c>
      <c r="C216" s="9" t="s">
        <v>326</v>
      </c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Row],[ActualResult]]), "_", IF(Table2[[#This Row],[ActualHomeScore]]=Table2[[#This Row],[PredictedHomeScore]], "Y", "N"))</f>
        <v>_</v>
      </c>
      <c r="R216" s="2"/>
      <c r="S216" s="2" t="str">
        <f t="shared" si="9"/>
        <v>_</v>
      </c>
      <c r="T216" s="45">
        <f>IF(VLOOKUP(Table2[[#This Row],[AwayTeam]],Table3[[Teams]:[D]],2)=VLOOKUP(Table2[[#This Row],[HomeTeam]],Table3[[Teams]:[D]],2),1,0)</f>
        <v>1</v>
      </c>
      <c r="U216" s="45">
        <f>IF(VLOOKUP(Table2[[#This Row],[AwayTeam]],Table3[[Teams]:[D]],3)=VLOOKUP(Table2[[#This Row],[HomeTeam]],Table3[[Teams]:[D]],3),1,0)</f>
        <v>0</v>
      </c>
      <c r="V216" s="45">
        <f>IF(VLOOKUP(Table2[[#This Row],[AwayTeam]],Table3[[Teams]:[D]],2)&lt;&gt;VLOOKUP(Table2[[#This Row],[HomeTeam]],Table3[[Teams]:[D]],2),1,0)</f>
        <v>0</v>
      </c>
    </row>
    <row r="217" spans="1:22" x14ac:dyDescent="0.25">
      <c r="B217" s="1">
        <v>45603</v>
      </c>
      <c r="C217" s="9" t="s">
        <v>327</v>
      </c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Row],[ActualResult]]), "_", IF(Table2[[#This Row],[ActualHomeScore]]=Table2[[#This Row],[PredictedHomeScore]], "Y", "N"))</f>
        <v>_</v>
      </c>
      <c r="R217" s="2"/>
      <c r="S217" s="2" t="str">
        <f t="shared" si="9"/>
        <v>_</v>
      </c>
      <c r="T217" s="45">
        <f>IF(VLOOKUP(Table2[[#This Row],[AwayTeam]],Table3[[Teams]:[D]],2)=VLOOKUP(Table2[[#This Row],[HomeTeam]],Table3[[Teams]:[D]],2),1,0)</f>
        <v>1</v>
      </c>
      <c r="U217" s="45">
        <f>IF(VLOOKUP(Table2[[#This Row],[AwayTeam]],Table3[[Teams]:[D]],3)=VLOOKUP(Table2[[#This Row],[HomeTeam]],Table3[[Teams]:[D]],3),1,0)</f>
        <v>1</v>
      </c>
      <c r="V217" s="45">
        <f>IF(VLOOKUP(Table2[[#This Row],[AwayTeam]],Table3[[Teams]:[D]],2)&lt;&gt;VLOOKUP(Table2[[#This Row],[HomeTeam]],Table3[[Teams]:[D]],2),1,0)</f>
        <v>0</v>
      </c>
    </row>
    <row r="218" spans="1:22" x14ac:dyDescent="0.25">
      <c r="B218" s="1">
        <v>45603</v>
      </c>
      <c r="C218" s="9" t="s">
        <v>328</v>
      </c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Row],[ActualResult]]), "_", IF(Table2[[#This Row],[ActualHomeScore]]=Table2[[#This Row],[PredictedHomeScore]], "Y", "N"))</f>
        <v>_</v>
      </c>
      <c r="R218" s="2"/>
      <c r="S218" s="2" t="str">
        <f t="shared" si="9"/>
        <v>_</v>
      </c>
      <c r="T218" s="45">
        <f>IF(VLOOKUP(Table2[[#This Row],[AwayTeam]],Table3[[Teams]:[D]],2)=VLOOKUP(Table2[[#This Row],[HomeTeam]],Table3[[Teams]:[D]],2),1,0)</f>
        <v>1</v>
      </c>
      <c r="U218" s="45">
        <f>IF(VLOOKUP(Table2[[#This Row],[AwayTeam]],Table3[[Teams]:[D]],3)=VLOOKUP(Table2[[#This Row],[HomeTeam]],Table3[[Teams]:[D]],3),1,0)</f>
        <v>1</v>
      </c>
      <c r="V218" s="45">
        <f>IF(VLOOKUP(Table2[[#This Row],[AwayTeam]],Table3[[Teams]:[D]],2)&lt;&gt;VLOOKUP(Table2[[#This Row],[HomeTeam]],Table3[[Teams]:[D]],2),1,0)</f>
        <v>0</v>
      </c>
    </row>
    <row r="219" spans="1:22" x14ac:dyDescent="0.25">
      <c r="B219" s="1">
        <v>45603</v>
      </c>
      <c r="C219" s="9" t="s">
        <v>329</v>
      </c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Row],[ActualResult]]), "_", IF(Table2[[#This Row],[ActualHomeScore]]=Table2[[#This Row],[PredictedHomeScore]], "Y", "N"))</f>
        <v>_</v>
      </c>
      <c r="R219" s="2"/>
      <c r="S219" s="2" t="str">
        <f t="shared" si="9"/>
        <v>_</v>
      </c>
      <c r="T219" s="45">
        <f>IF(VLOOKUP(Table2[[#This Row],[AwayTeam]],Table3[[Teams]:[D]],2)=VLOOKUP(Table2[[#This Row],[HomeTeam]],Table3[[Teams]:[D]],2),1,0)</f>
        <v>1</v>
      </c>
      <c r="U219" s="45">
        <f>IF(VLOOKUP(Table2[[#This Row],[AwayTeam]],Table3[[Teams]:[D]],3)=VLOOKUP(Table2[[#This Row],[HomeTeam]],Table3[[Teams]:[D]],3),1,0)</f>
        <v>1</v>
      </c>
      <c r="V219" s="45">
        <f>IF(VLOOKUP(Table2[[#This Row],[AwayTeam]],Table3[[Teams]:[D]],2)&lt;&gt;VLOOKUP(Table2[[#This Row],[HomeTeam]],Table3[[Teams]:[D]],2),1,0)</f>
        <v>0</v>
      </c>
    </row>
    <row r="220" spans="1:22" x14ac:dyDescent="0.25">
      <c r="B220" s="1">
        <v>45603</v>
      </c>
      <c r="C220" s="9" t="s">
        <v>330</v>
      </c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Row],[ActualResult]]), "_", IF(Table2[[#This Row],[ActualHomeScore]]=Table2[[#This Row],[PredictedHomeScore]], "Y", "N"))</f>
        <v>_</v>
      </c>
      <c r="R220" s="2"/>
      <c r="S220" s="2" t="str">
        <f t="shared" si="9"/>
        <v>_</v>
      </c>
      <c r="T220" s="45">
        <f>IF(VLOOKUP(Table2[[#This Row],[AwayTeam]],Table3[[Teams]:[D]],2)=VLOOKUP(Table2[[#This Row],[HomeTeam]],Table3[[Teams]:[D]],2),1,0)</f>
        <v>1</v>
      </c>
      <c r="U220" s="45">
        <f>IF(VLOOKUP(Table2[[#This Row],[AwayTeam]],Table3[[Teams]:[D]],3)=VLOOKUP(Table2[[#This Row],[HomeTeam]],Table3[[Teams]:[D]],3),1,0)</f>
        <v>1</v>
      </c>
      <c r="V220" s="45">
        <f>IF(VLOOKUP(Table2[[#This Row],[AwayTeam]],Table3[[Teams]:[D]],2)&lt;&gt;VLOOKUP(Table2[[#This Row],[HomeTeam]],Table3[[Teams]:[D]],2),1,0)</f>
        <v>0</v>
      </c>
    </row>
    <row r="221" spans="1:22" x14ac:dyDescent="0.25">
      <c r="A221" s="5"/>
      <c r="B221" s="3">
        <v>45603</v>
      </c>
      <c r="C221" s="10" t="s">
        <v>331</v>
      </c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Row],[ActualResult]]), "_", IF(Table2[[#This Row],[ActualHomeScore]]=Table2[[#This Row],[PredictedHomeScore]], "Y", "N"))</f>
        <v>_</v>
      </c>
      <c r="R221" s="2"/>
      <c r="S221" s="2" t="str">
        <f t="shared" si="9"/>
        <v>_</v>
      </c>
      <c r="T221" s="45">
        <f>IF(VLOOKUP(Table2[[#This Row],[AwayTeam]],Table3[[Teams]:[D]],2)=VLOOKUP(Table2[[#This Row],[HomeTeam]],Table3[[Teams]:[D]],2),1,0)</f>
        <v>1</v>
      </c>
      <c r="U221" s="45">
        <f>IF(VLOOKUP(Table2[[#This Row],[AwayTeam]],Table3[[Teams]:[D]],3)=VLOOKUP(Table2[[#This Row],[HomeTeam]],Table3[[Teams]:[D]],3),1,0)</f>
        <v>0</v>
      </c>
      <c r="V221" s="45">
        <f>IF(VLOOKUP(Table2[[#This Row],[AwayTeam]],Table3[[Teams]:[D]],2)&lt;&gt;VLOOKUP(Table2[[#This Row],[HomeTeam]],Table3[[Teams]:[D]],2),1,0)</f>
        <v>0</v>
      </c>
    </row>
    <row r="222" spans="1:22" x14ac:dyDescent="0.25">
      <c r="B222" s="1">
        <v>45604</v>
      </c>
      <c r="C222" s="9" t="s">
        <v>332</v>
      </c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Row],[ActualResult]]), "_", IF(Table2[[#This Row],[ActualHomeScore]]=Table2[[#This Row],[PredictedHomeScore]], "Y", "N"))</f>
        <v>_</v>
      </c>
      <c r="R222" s="2"/>
      <c r="S222" s="2" t="str">
        <f t="shared" si="9"/>
        <v>_</v>
      </c>
      <c r="T222" s="45">
        <f>IF(VLOOKUP(Table2[[#This Row],[AwayTeam]],Table3[[Teams]:[D]],2)=VLOOKUP(Table2[[#This Row],[HomeTeam]],Table3[[Teams]:[D]],2),1,0)</f>
        <v>1</v>
      </c>
      <c r="U222" s="45">
        <f>IF(VLOOKUP(Table2[[#This Row],[AwayTeam]],Table3[[Teams]:[D]],3)=VLOOKUP(Table2[[#This Row],[HomeTeam]],Table3[[Teams]:[D]],3),1,0)</f>
        <v>1</v>
      </c>
      <c r="V222" s="45">
        <f>IF(VLOOKUP(Table2[[#This Row],[AwayTeam]],Table3[[Teams]:[D]],2)&lt;&gt;VLOOKUP(Table2[[#This Row],[HomeTeam]],Table3[[Teams]:[D]],2),1,0)</f>
        <v>0</v>
      </c>
    </row>
    <row r="223" spans="1:22" x14ac:dyDescent="0.25">
      <c r="B223" s="1">
        <v>45604</v>
      </c>
      <c r="C223" s="9" t="s">
        <v>333</v>
      </c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Row],[ActualResult]]), "_", IF(Table2[[#This Row],[ActualHomeScore]]=Table2[[#This Row],[PredictedHomeScore]], "Y", "N"))</f>
        <v>_</v>
      </c>
      <c r="R223" s="2"/>
      <c r="S223" s="2" t="str">
        <f t="shared" si="9"/>
        <v>_</v>
      </c>
      <c r="T223" s="45">
        <f>IF(VLOOKUP(Table2[[#This Row],[AwayTeam]],Table3[[Teams]:[D]],2)=VLOOKUP(Table2[[#This Row],[HomeTeam]],Table3[[Teams]:[D]],2),1,0)</f>
        <v>1</v>
      </c>
      <c r="U223" s="45">
        <f>IF(VLOOKUP(Table2[[#This Row],[AwayTeam]],Table3[[Teams]:[D]],3)=VLOOKUP(Table2[[#This Row],[HomeTeam]],Table3[[Teams]:[D]],3),1,0)</f>
        <v>1</v>
      </c>
      <c r="V223" s="45">
        <f>IF(VLOOKUP(Table2[[#This Row],[AwayTeam]],Table3[[Teams]:[D]],2)&lt;&gt;VLOOKUP(Table2[[#This Row],[HomeTeam]],Table3[[Teams]:[D]],2),1,0)</f>
        <v>0</v>
      </c>
    </row>
    <row r="224" spans="1:22" x14ac:dyDescent="0.25">
      <c r="B224" s="1">
        <v>45604</v>
      </c>
      <c r="C224" s="9" t="s">
        <v>334</v>
      </c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Row],[ActualResult]]), "_", IF(Table2[[#This Row],[ActualHomeScore]]=Table2[[#This Row],[PredictedHomeScore]], "Y", "N"))</f>
        <v>_</v>
      </c>
      <c r="R224" s="2"/>
      <c r="S224" s="2" t="str">
        <f t="shared" si="9"/>
        <v>_</v>
      </c>
      <c r="T224" s="45">
        <f>IF(VLOOKUP(Table2[[#This Row],[AwayTeam]],Table3[[Teams]:[D]],2)=VLOOKUP(Table2[[#This Row],[HomeTeam]],Table3[[Teams]:[D]],2),1,0)</f>
        <v>1</v>
      </c>
      <c r="U224" s="45">
        <f>IF(VLOOKUP(Table2[[#This Row],[AwayTeam]],Table3[[Teams]:[D]],3)=VLOOKUP(Table2[[#This Row],[HomeTeam]],Table3[[Teams]:[D]],3),1,0)</f>
        <v>0</v>
      </c>
      <c r="V224" s="45">
        <f>IF(VLOOKUP(Table2[[#This Row],[AwayTeam]],Table3[[Teams]:[D]],2)&lt;&gt;VLOOKUP(Table2[[#This Row],[HomeTeam]],Table3[[Teams]:[D]],2),1,0)</f>
        <v>0</v>
      </c>
    </row>
    <row r="225" spans="1:22" x14ac:dyDescent="0.25">
      <c r="A225" s="5"/>
      <c r="B225" s="3">
        <v>45604</v>
      </c>
      <c r="C225" s="10" t="s">
        <v>335</v>
      </c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Row],[ActualResult]]), "_", IF(Table2[[#This Row],[ActualHomeScore]]=Table2[[#This Row],[PredictedHomeScore]], "Y", "N"))</f>
        <v>_</v>
      </c>
      <c r="R225" s="2"/>
      <c r="S225" s="2" t="str">
        <f t="shared" si="9"/>
        <v>_</v>
      </c>
      <c r="T225" s="45">
        <f>IF(VLOOKUP(Table2[[#This Row],[AwayTeam]],Table3[[Teams]:[D]],2)=VLOOKUP(Table2[[#This Row],[HomeTeam]],Table3[[Teams]:[D]],2),1,0)</f>
        <v>1</v>
      </c>
      <c r="U225" s="45">
        <f>IF(VLOOKUP(Table2[[#This Row],[AwayTeam]],Table3[[Teams]:[D]],3)=VLOOKUP(Table2[[#This Row],[HomeTeam]],Table3[[Teams]:[D]],3),1,0)</f>
        <v>1</v>
      </c>
      <c r="V225" s="45">
        <f>IF(VLOOKUP(Table2[[#This Row],[AwayTeam]],Table3[[Teams]:[D]],2)&lt;&gt;VLOOKUP(Table2[[#This Row],[HomeTeam]],Table3[[Teams]:[D]],2),1,0)</f>
        <v>0</v>
      </c>
    </row>
    <row r="226" spans="1:22" x14ac:dyDescent="0.25">
      <c r="B226" s="1">
        <v>45605</v>
      </c>
      <c r="C226" s="9" t="s">
        <v>336</v>
      </c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Row],[ActualResult]]), "_", IF(Table2[[#This Row],[ActualHomeScore]]=Table2[[#This Row],[PredictedHomeScore]], "Y", "N"))</f>
        <v>_</v>
      </c>
      <c r="R226" s="2"/>
      <c r="S226" s="2" t="str">
        <f t="shared" si="9"/>
        <v>_</v>
      </c>
      <c r="T226" s="45">
        <f>IF(VLOOKUP(Table2[[#This Row],[AwayTeam]],Table3[[Teams]:[D]],2)=VLOOKUP(Table2[[#This Row],[HomeTeam]],Table3[[Teams]:[D]],2),1,0)</f>
        <v>0</v>
      </c>
      <c r="U226" s="45">
        <f>IF(VLOOKUP(Table2[[#This Row],[AwayTeam]],Table3[[Teams]:[D]],3)=VLOOKUP(Table2[[#This Row],[HomeTeam]],Table3[[Teams]:[D]],3),1,0)</f>
        <v>0</v>
      </c>
      <c r="V226" s="45">
        <f>IF(VLOOKUP(Table2[[#This Row],[AwayTeam]],Table3[[Teams]:[D]],2)&lt;&gt;VLOOKUP(Table2[[#This Row],[HomeTeam]],Table3[[Teams]:[D]],2),1,0)</f>
        <v>1</v>
      </c>
    </row>
    <row r="227" spans="1:22" x14ac:dyDescent="0.25">
      <c r="B227" s="1">
        <v>45605</v>
      </c>
      <c r="C227" s="9" t="s">
        <v>337</v>
      </c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Row],[ActualResult]]), "_", IF(Table2[[#This Row],[ActualHomeScore]]=Table2[[#This Row],[PredictedHomeScore]], "Y", "N"))</f>
        <v>_</v>
      </c>
      <c r="R227" s="2"/>
      <c r="S227" s="2" t="str">
        <f t="shared" si="9"/>
        <v>_</v>
      </c>
      <c r="T227" s="45">
        <f>IF(VLOOKUP(Table2[[#This Row],[AwayTeam]],Table3[[Teams]:[D]],2)=VLOOKUP(Table2[[#This Row],[HomeTeam]],Table3[[Teams]:[D]],2),1,0)</f>
        <v>1</v>
      </c>
      <c r="U227" s="45">
        <f>IF(VLOOKUP(Table2[[#This Row],[AwayTeam]],Table3[[Teams]:[D]],3)=VLOOKUP(Table2[[#This Row],[HomeTeam]],Table3[[Teams]:[D]],3),1,0)</f>
        <v>0</v>
      </c>
      <c r="V227" s="45">
        <f>IF(VLOOKUP(Table2[[#This Row],[AwayTeam]],Table3[[Teams]:[D]],2)&lt;&gt;VLOOKUP(Table2[[#This Row],[HomeTeam]],Table3[[Teams]:[D]],2),1,0)</f>
        <v>0</v>
      </c>
    </row>
    <row r="228" spans="1:22" x14ac:dyDescent="0.25">
      <c r="B228" s="1">
        <v>45605</v>
      </c>
      <c r="C228" s="9" t="s">
        <v>338</v>
      </c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Row],[ActualResult]]), "_", IF(Table2[[#This Row],[ActualHomeScore]]=Table2[[#This Row],[PredictedHomeScore]], "Y", "N"))</f>
        <v>_</v>
      </c>
      <c r="R228" s="2"/>
      <c r="S228" s="2" t="str">
        <f t="shared" si="9"/>
        <v>_</v>
      </c>
      <c r="T228" s="45">
        <f>IF(VLOOKUP(Table2[[#This Row],[AwayTeam]],Table3[[Teams]:[D]],2)=VLOOKUP(Table2[[#This Row],[HomeTeam]],Table3[[Teams]:[D]],2),1,0)</f>
        <v>1</v>
      </c>
      <c r="U228" s="45">
        <f>IF(VLOOKUP(Table2[[#This Row],[AwayTeam]],Table3[[Teams]:[D]],3)=VLOOKUP(Table2[[#This Row],[HomeTeam]],Table3[[Teams]:[D]],3),1,0)</f>
        <v>1</v>
      </c>
      <c r="V228" s="45">
        <f>IF(VLOOKUP(Table2[[#This Row],[AwayTeam]],Table3[[Teams]:[D]],2)&lt;&gt;VLOOKUP(Table2[[#This Row],[HomeTeam]],Table3[[Teams]:[D]],2),1,0)</f>
        <v>0</v>
      </c>
    </row>
    <row r="229" spans="1:22" x14ac:dyDescent="0.25">
      <c r="B229" s="1">
        <v>45605</v>
      </c>
      <c r="C229" s="9" t="s">
        <v>339</v>
      </c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Row],[ActualResult]]), "_", IF(Table2[[#This Row],[ActualHomeScore]]=Table2[[#This Row],[PredictedHomeScore]], "Y", "N"))</f>
        <v>_</v>
      </c>
      <c r="R229" s="2"/>
      <c r="S229" s="2" t="str">
        <f t="shared" si="9"/>
        <v>_</v>
      </c>
      <c r="T229" s="45">
        <f>IF(VLOOKUP(Table2[[#This Row],[AwayTeam]],Table3[[Teams]:[D]],2)=VLOOKUP(Table2[[#This Row],[HomeTeam]],Table3[[Teams]:[D]],2),1,0)</f>
        <v>1</v>
      </c>
      <c r="U229" s="45">
        <f>IF(VLOOKUP(Table2[[#This Row],[AwayTeam]],Table3[[Teams]:[D]],3)=VLOOKUP(Table2[[#This Row],[HomeTeam]],Table3[[Teams]:[D]],3),1,0)</f>
        <v>1</v>
      </c>
      <c r="V229" s="45">
        <f>IF(VLOOKUP(Table2[[#This Row],[AwayTeam]],Table3[[Teams]:[D]],2)&lt;&gt;VLOOKUP(Table2[[#This Row],[HomeTeam]],Table3[[Teams]:[D]],2),1,0)</f>
        <v>0</v>
      </c>
    </row>
    <row r="230" spans="1:22" x14ac:dyDescent="0.25">
      <c r="B230" s="1">
        <v>45605</v>
      </c>
      <c r="C230" s="9" t="s">
        <v>340</v>
      </c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Row],[ActualResult]]), "_", IF(Table2[[#This Row],[ActualHomeScore]]=Table2[[#This Row],[PredictedHomeScore]], "Y", "N"))</f>
        <v>_</v>
      </c>
      <c r="R230" s="2"/>
      <c r="S230" s="2" t="str">
        <f t="shared" si="9"/>
        <v>_</v>
      </c>
      <c r="T230" s="45">
        <f>IF(VLOOKUP(Table2[[#This Row],[AwayTeam]],Table3[[Teams]:[D]],2)=VLOOKUP(Table2[[#This Row],[HomeTeam]],Table3[[Teams]:[D]],2),1,0)</f>
        <v>1</v>
      </c>
      <c r="U230" s="45">
        <f>IF(VLOOKUP(Table2[[#This Row],[AwayTeam]],Table3[[Teams]:[D]],3)=VLOOKUP(Table2[[#This Row],[HomeTeam]],Table3[[Teams]:[D]],3),1,0)</f>
        <v>0</v>
      </c>
      <c r="V230" s="45">
        <f>IF(VLOOKUP(Table2[[#This Row],[AwayTeam]],Table3[[Teams]:[D]],2)&lt;&gt;VLOOKUP(Table2[[#This Row],[HomeTeam]],Table3[[Teams]:[D]],2),1,0)</f>
        <v>0</v>
      </c>
    </row>
    <row r="231" spans="1:22" x14ac:dyDescent="0.25">
      <c r="B231" s="1">
        <v>45605</v>
      </c>
      <c r="C231" s="9" t="s">
        <v>341</v>
      </c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Row],[ActualResult]]), "_", IF(Table2[[#This Row],[ActualHomeScore]]=Table2[[#This Row],[PredictedHomeScore]], "Y", "N"))</f>
        <v>_</v>
      </c>
      <c r="R231" s="2"/>
      <c r="S231" s="2" t="str">
        <f t="shared" si="9"/>
        <v>_</v>
      </c>
      <c r="T231" s="45">
        <f>IF(VLOOKUP(Table2[[#This Row],[AwayTeam]],Table3[[Teams]:[D]],2)=VLOOKUP(Table2[[#This Row],[HomeTeam]],Table3[[Teams]:[D]],2),1,0)</f>
        <v>0</v>
      </c>
      <c r="U231" s="45">
        <f>IF(VLOOKUP(Table2[[#This Row],[AwayTeam]],Table3[[Teams]:[D]],3)=VLOOKUP(Table2[[#This Row],[HomeTeam]],Table3[[Teams]:[D]],3),1,0)</f>
        <v>0</v>
      </c>
      <c r="V231" s="45">
        <f>IF(VLOOKUP(Table2[[#This Row],[AwayTeam]],Table3[[Teams]:[D]],2)&lt;&gt;VLOOKUP(Table2[[#This Row],[HomeTeam]],Table3[[Teams]:[D]],2),1,0)</f>
        <v>1</v>
      </c>
    </row>
    <row r="232" spans="1:22" x14ac:dyDescent="0.25">
      <c r="B232" s="1">
        <v>45605</v>
      </c>
      <c r="C232" s="9" t="s">
        <v>342</v>
      </c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Row],[ActualResult]]), "_", IF(Table2[[#This Row],[ActualHomeScore]]=Table2[[#This Row],[PredictedHomeScore]], "Y", "N"))</f>
        <v>_</v>
      </c>
      <c r="R232" s="2"/>
      <c r="S232" s="2" t="str">
        <f t="shared" si="9"/>
        <v>_</v>
      </c>
      <c r="T232" s="45">
        <f>IF(VLOOKUP(Table2[[#This Row],[AwayTeam]],Table3[[Teams]:[D]],2)=VLOOKUP(Table2[[#This Row],[HomeTeam]],Table3[[Teams]:[D]],2),1,0)</f>
        <v>1</v>
      </c>
      <c r="U232" s="45">
        <f>IF(VLOOKUP(Table2[[#This Row],[AwayTeam]],Table3[[Teams]:[D]],3)=VLOOKUP(Table2[[#This Row],[HomeTeam]],Table3[[Teams]:[D]],3),1,0)</f>
        <v>1</v>
      </c>
      <c r="V232" s="45">
        <f>IF(VLOOKUP(Table2[[#This Row],[AwayTeam]],Table3[[Teams]:[D]],2)&lt;&gt;VLOOKUP(Table2[[#This Row],[HomeTeam]],Table3[[Teams]:[D]],2),1,0)</f>
        <v>0</v>
      </c>
    </row>
    <row r="233" spans="1:22" x14ac:dyDescent="0.25">
      <c r="B233" s="1">
        <v>45605</v>
      </c>
      <c r="C233" s="9" t="s">
        <v>343</v>
      </c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Row],[ActualResult]]), "_", IF(Table2[[#This Row],[ActualHomeScore]]=Table2[[#This Row],[PredictedHomeScore]], "Y", "N"))</f>
        <v>_</v>
      </c>
      <c r="R233" s="2"/>
      <c r="S233" s="2" t="str">
        <f t="shared" si="9"/>
        <v>_</v>
      </c>
      <c r="T233" s="45">
        <f>IF(VLOOKUP(Table2[[#This Row],[AwayTeam]],Table3[[Teams]:[D]],2)=VLOOKUP(Table2[[#This Row],[HomeTeam]],Table3[[Teams]:[D]],2),1,0)</f>
        <v>1</v>
      </c>
      <c r="U233" s="45">
        <f>IF(VLOOKUP(Table2[[#This Row],[AwayTeam]],Table3[[Teams]:[D]],3)=VLOOKUP(Table2[[#This Row],[HomeTeam]],Table3[[Teams]:[D]],3),1,0)</f>
        <v>1</v>
      </c>
      <c r="V233" s="45">
        <f>IF(VLOOKUP(Table2[[#This Row],[AwayTeam]],Table3[[Teams]:[D]],2)&lt;&gt;VLOOKUP(Table2[[#This Row],[HomeTeam]],Table3[[Teams]:[D]],2),1,0)</f>
        <v>0</v>
      </c>
    </row>
    <row r="234" spans="1:22" x14ac:dyDescent="0.25">
      <c r="B234" s="1">
        <v>45605</v>
      </c>
      <c r="C234" s="9" t="s">
        <v>344</v>
      </c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Row],[ActualResult]]), "_", IF(Table2[[#This Row],[ActualHomeScore]]=Table2[[#This Row],[PredictedHomeScore]], "Y", "N"))</f>
        <v>_</v>
      </c>
      <c r="R234" s="2"/>
      <c r="S234" s="2" t="str">
        <f t="shared" si="9"/>
        <v>_</v>
      </c>
      <c r="T234" s="45">
        <f>IF(VLOOKUP(Table2[[#This Row],[AwayTeam]],Table3[[Teams]:[D]],2)=VLOOKUP(Table2[[#This Row],[HomeTeam]],Table3[[Teams]:[D]],2),1,0)</f>
        <v>1</v>
      </c>
      <c r="U234" s="45">
        <f>IF(VLOOKUP(Table2[[#This Row],[AwayTeam]],Table3[[Teams]:[D]],3)=VLOOKUP(Table2[[#This Row],[HomeTeam]],Table3[[Teams]:[D]],3),1,0)</f>
        <v>1</v>
      </c>
      <c r="V234" s="45">
        <f>IF(VLOOKUP(Table2[[#This Row],[AwayTeam]],Table3[[Teams]:[D]],2)&lt;&gt;VLOOKUP(Table2[[#This Row],[HomeTeam]],Table3[[Teams]:[D]],2),1,0)</f>
        <v>0</v>
      </c>
    </row>
    <row r="235" spans="1:22" x14ac:dyDescent="0.25">
      <c r="B235" s="1">
        <v>45605</v>
      </c>
      <c r="C235" s="9" t="s">
        <v>345</v>
      </c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Row],[ActualResult]]), "_", IF(Table2[[#This Row],[ActualHomeScore]]=Table2[[#This Row],[PredictedHomeScore]], "Y", "N"))</f>
        <v>_</v>
      </c>
      <c r="R235" s="2"/>
      <c r="S235" s="2" t="str">
        <f t="shared" si="9"/>
        <v>_</v>
      </c>
      <c r="T235" s="45">
        <f>IF(VLOOKUP(Table2[[#This Row],[AwayTeam]],Table3[[Teams]:[D]],2)=VLOOKUP(Table2[[#This Row],[HomeTeam]],Table3[[Teams]:[D]],2),1,0)</f>
        <v>0</v>
      </c>
      <c r="U235" s="45">
        <f>IF(VLOOKUP(Table2[[#This Row],[AwayTeam]],Table3[[Teams]:[D]],3)=VLOOKUP(Table2[[#This Row],[HomeTeam]],Table3[[Teams]:[D]],3),1,0)</f>
        <v>0</v>
      </c>
      <c r="V235" s="45">
        <f>IF(VLOOKUP(Table2[[#This Row],[AwayTeam]],Table3[[Teams]:[D]],2)&lt;&gt;VLOOKUP(Table2[[#This Row],[HomeTeam]],Table3[[Teams]:[D]],2),1,0)</f>
        <v>1</v>
      </c>
    </row>
    <row r="236" spans="1:22" x14ac:dyDescent="0.25">
      <c r="B236" s="1">
        <v>45605</v>
      </c>
      <c r="C236" s="9" t="s">
        <v>346</v>
      </c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Row],[ActualResult]]), "_", IF(Table2[[#This Row],[ActualHomeScore]]=Table2[[#This Row],[PredictedHomeScore]], "Y", "N"))</f>
        <v>_</v>
      </c>
      <c r="R236" s="2"/>
      <c r="S236" s="2" t="str">
        <f t="shared" si="9"/>
        <v>_</v>
      </c>
      <c r="T236" s="45">
        <f>IF(VLOOKUP(Table2[[#This Row],[AwayTeam]],Table3[[Teams]:[D]],2)=VLOOKUP(Table2[[#This Row],[HomeTeam]],Table3[[Teams]:[D]],2),1,0)</f>
        <v>0</v>
      </c>
      <c r="U236" s="45">
        <f>IF(VLOOKUP(Table2[[#This Row],[AwayTeam]],Table3[[Teams]:[D]],3)=VLOOKUP(Table2[[#This Row],[HomeTeam]],Table3[[Teams]:[D]],3),1,0)</f>
        <v>0</v>
      </c>
      <c r="V236" s="45">
        <f>IF(VLOOKUP(Table2[[#This Row],[AwayTeam]],Table3[[Teams]:[D]],2)&lt;&gt;VLOOKUP(Table2[[#This Row],[HomeTeam]],Table3[[Teams]:[D]],2),1,0)</f>
        <v>1</v>
      </c>
    </row>
    <row r="237" spans="1:22" x14ac:dyDescent="0.25">
      <c r="A237" s="5"/>
      <c r="B237" s="3">
        <v>45605</v>
      </c>
      <c r="C237" s="10" t="s">
        <v>347</v>
      </c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Row],[ActualResult]]), "_", IF(Table2[[#This Row],[ActualHomeScore]]=Table2[[#This Row],[PredictedHomeScore]], "Y", "N"))</f>
        <v>_</v>
      </c>
      <c r="R237" s="2"/>
      <c r="S237" s="2" t="str">
        <f t="shared" si="9"/>
        <v>_</v>
      </c>
      <c r="T237" s="45">
        <f>IF(VLOOKUP(Table2[[#This Row],[AwayTeam]],Table3[[Teams]:[D]],2)=VLOOKUP(Table2[[#This Row],[HomeTeam]],Table3[[Teams]:[D]],2),1,0)</f>
        <v>1</v>
      </c>
      <c r="U237" s="45">
        <f>IF(VLOOKUP(Table2[[#This Row],[AwayTeam]],Table3[[Teams]:[D]],3)=VLOOKUP(Table2[[#This Row],[HomeTeam]],Table3[[Teams]:[D]],3),1,0)</f>
        <v>1</v>
      </c>
      <c r="V237" s="45">
        <f>IF(VLOOKUP(Table2[[#This Row],[AwayTeam]],Table3[[Teams]:[D]],2)&lt;&gt;VLOOKUP(Table2[[#This Row],[HomeTeam]],Table3[[Teams]:[D]],2),1,0)</f>
        <v>0</v>
      </c>
    </row>
    <row r="238" spans="1:22" x14ac:dyDescent="0.25">
      <c r="B238" s="1">
        <v>45606</v>
      </c>
      <c r="C238" s="9" t="s">
        <v>348</v>
      </c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Row],[ActualResult]]), "_", IF(Table2[[#This Row],[ActualHomeScore]]=Table2[[#This Row],[PredictedHomeScore]], "Y", "N"))</f>
        <v>_</v>
      </c>
      <c r="R238" s="2"/>
      <c r="S238" s="2" t="str">
        <f t="shared" si="9"/>
        <v>_</v>
      </c>
      <c r="T238" s="45">
        <f>IF(VLOOKUP(Table2[[#This Row],[AwayTeam]],Table3[[Teams]:[D]],2)=VLOOKUP(Table2[[#This Row],[HomeTeam]],Table3[[Teams]:[D]],2),1,0)</f>
        <v>0</v>
      </c>
      <c r="U238" s="45">
        <f>IF(VLOOKUP(Table2[[#This Row],[AwayTeam]],Table3[[Teams]:[D]],3)=VLOOKUP(Table2[[#This Row],[HomeTeam]],Table3[[Teams]:[D]],3),1,0)</f>
        <v>0</v>
      </c>
      <c r="V238" s="45">
        <f>IF(VLOOKUP(Table2[[#This Row],[AwayTeam]],Table3[[Teams]:[D]],2)&lt;&gt;VLOOKUP(Table2[[#This Row],[HomeTeam]],Table3[[Teams]:[D]],2),1,0)</f>
        <v>1</v>
      </c>
    </row>
    <row r="239" spans="1:22" x14ac:dyDescent="0.25">
      <c r="B239" s="1">
        <v>45606</v>
      </c>
      <c r="C239" s="9" t="s">
        <v>349</v>
      </c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Row],[ActualResult]]), "_", IF(Table2[[#This Row],[ActualHomeScore]]=Table2[[#This Row],[PredictedHomeScore]], "Y", "N"))</f>
        <v>_</v>
      </c>
      <c r="R239" s="2"/>
      <c r="S239" s="2" t="str">
        <f t="shared" si="9"/>
        <v>_</v>
      </c>
      <c r="T239" s="45">
        <f>IF(VLOOKUP(Table2[[#This Row],[AwayTeam]],Table3[[Teams]:[D]],2)=VLOOKUP(Table2[[#This Row],[HomeTeam]],Table3[[Teams]:[D]],2),1,0)</f>
        <v>1</v>
      </c>
      <c r="U239" s="45">
        <f>IF(VLOOKUP(Table2[[#This Row],[AwayTeam]],Table3[[Teams]:[D]],3)=VLOOKUP(Table2[[#This Row],[HomeTeam]],Table3[[Teams]:[D]],3),1,0)</f>
        <v>1</v>
      </c>
      <c r="V239" s="45">
        <f>IF(VLOOKUP(Table2[[#This Row],[AwayTeam]],Table3[[Teams]:[D]],2)&lt;&gt;VLOOKUP(Table2[[#This Row],[HomeTeam]],Table3[[Teams]:[D]],2),1,0)</f>
        <v>0</v>
      </c>
    </row>
    <row r="240" spans="1:22" x14ac:dyDescent="0.25">
      <c r="A240" s="5"/>
      <c r="B240" s="3">
        <v>45606</v>
      </c>
      <c r="C240" s="10" t="s">
        <v>350</v>
      </c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Row],[ActualResult]]), "_", IF(Table2[[#This Row],[ActualHomeScore]]=Table2[[#This Row],[PredictedHomeScore]], "Y", "N"))</f>
        <v>_</v>
      </c>
      <c r="R240" s="2"/>
      <c r="S240" s="2" t="str">
        <f t="shared" si="9"/>
        <v>_</v>
      </c>
      <c r="T240" s="45">
        <f>IF(VLOOKUP(Table2[[#This Row],[AwayTeam]],Table3[[Teams]:[D]],2)=VLOOKUP(Table2[[#This Row],[HomeTeam]],Table3[[Teams]:[D]],2),1,0)</f>
        <v>0</v>
      </c>
      <c r="U240" s="45">
        <f>IF(VLOOKUP(Table2[[#This Row],[AwayTeam]],Table3[[Teams]:[D]],3)=VLOOKUP(Table2[[#This Row],[HomeTeam]],Table3[[Teams]:[D]],3),1,0)</f>
        <v>0</v>
      </c>
      <c r="V240" s="45">
        <f>IF(VLOOKUP(Table2[[#This Row],[AwayTeam]],Table3[[Teams]:[D]],2)&lt;&gt;VLOOKUP(Table2[[#This Row],[HomeTeam]],Table3[[Teams]:[D]],2),1,0)</f>
        <v>1</v>
      </c>
    </row>
    <row r="241" spans="1:22" x14ac:dyDescent="0.25">
      <c r="B241" s="1">
        <v>45607</v>
      </c>
      <c r="C241" s="9" t="s">
        <v>351</v>
      </c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Row],[ActualResult]]), "_", IF(Table2[[#This Row],[ActualHomeScore]]=Table2[[#This Row],[PredictedHomeScore]], "Y", "N"))</f>
        <v>_</v>
      </c>
      <c r="R241" s="2"/>
      <c r="S241" s="2" t="str">
        <f t="shared" si="9"/>
        <v>_</v>
      </c>
      <c r="T241" s="45">
        <f>IF(VLOOKUP(Table2[[#This Row],[AwayTeam]],Table3[[Teams]:[D]],2)=VLOOKUP(Table2[[#This Row],[HomeTeam]],Table3[[Teams]:[D]],2),1,0)</f>
        <v>1</v>
      </c>
      <c r="U241" s="45">
        <f>IF(VLOOKUP(Table2[[#This Row],[AwayTeam]],Table3[[Teams]:[D]],3)=VLOOKUP(Table2[[#This Row],[HomeTeam]],Table3[[Teams]:[D]],3),1,0)</f>
        <v>1</v>
      </c>
      <c r="V241" s="45">
        <f>IF(VLOOKUP(Table2[[#This Row],[AwayTeam]],Table3[[Teams]:[D]],2)&lt;&gt;VLOOKUP(Table2[[#This Row],[HomeTeam]],Table3[[Teams]:[D]],2),1,0)</f>
        <v>0</v>
      </c>
    </row>
    <row r="242" spans="1:22" x14ac:dyDescent="0.25">
      <c r="B242" s="1">
        <v>45607</v>
      </c>
      <c r="C242" s="9" t="s">
        <v>352</v>
      </c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Row],[ActualResult]]), "_", IF(Table2[[#This Row],[ActualHomeScore]]=Table2[[#This Row],[PredictedHomeScore]], "Y", "N"))</f>
        <v>_</v>
      </c>
      <c r="R242" s="2"/>
      <c r="S242" s="2" t="str">
        <f t="shared" si="9"/>
        <v>_</v>
      </c>
      <c r="T242" s="45">
        <f>IF(VLOOKUP(Table2[[#This Row],[AwayTeam]],Table3[[Teams]:[D]],2)=VLOOKUP(Table2[[#This Row],[HomeTeam]],Table3[[Teams]:[D]],2),1,0)</f>
        <v>0</v>
      </c>
      <c r="U242" s="45">
        <f>IF(VLOOKUP(Table2[[#This Row],[AwayTeam]],Table3[[Teams]:[D]],3)=VLOOKUP(Table2[[#This Row],[HomeTeam]],Table3[[Teams]:[D]],3),1,0)</f>
        <v>0</v>
      </c>
      <c r="V242" s="45">
        <f>IF(VLOOKUP(Table2[[#This Row],[AwayTeam]],Table3[[Teams]:[D]],2)&lt;&gt;VLOOKUP(Table2[[#This Row],[HomeTeam]],Table3[[Teams]:[D]],2),1,0)</f>
        <v>1</v>
      </c>
    </row>
    <row r="243" spans="1:22" x14ac:dyDescent="0.25">
      <c r="B243" s="1">
        <v>45607</v>
      </c>
      <c r="C243" s="9" t="s">
        <v>353</v>
      </c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Row],[ActualResult]]), "_", IF(Table2[[#This Row],[ActualHomeScore]]=Table2[[#This Row],[PredictedHomeScore]], "Y", "N"))</f>
        <v>_</v>
      </c>
      <c r="R243" s="2"/>
      <c r="S243" s="2" t="str">
        <f t="shared" si="9"/>
        <v>_</v>
      </c>
      <c r="T243" s="45">
        <f>IF(VLOOKUP(Table2[[#This Row],[AwayTeam]],Table3[[Teams]:[D]],2)=VLOOKUP(Table2[[#This Row],[HomeTeam]],Table3[[Teams]:[D]],2),1,0)</f>
        <v>0</v>
      </c>
      <c r="U243" s="45">
        <f>IF(VLOOKUP(Table2[[#This Row],[AwayTeam]],Table3[[Teams]:[D]],3)=VLOOKUP(Table2[[#This Row],[HomeTeam]],Table3[[Teams]:[D]],3),1,0)</f>
        <v>0</v>
      </c>
      <c r="V243" s="45">
        <f>IF(VLOOKUP(Table2[[#This Row],[AwayTeam]],Table3[[Teams]:[D]],2)&lt;&gt;VLOOKUP(Table2[[#This Row],[HomeTeam]],Table3[[Teams]:[D]],2),1,0)</f>
        <v>1</v>
      </c>
    </row>
    <row r="244" spans="1:22" x14ac:dyDescent="0.25">
      <c r="B244" s="1">
        <v>45607</v>
      </c>
      <c r="C244" s="9" t="s">
        <v>354</v>
      </c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Row],[ActualResult]]), "_", IF(Table2[[#This Row],[ActualHomeScore]]=Table2[[#This Row],[PredictedHomeScore]], "Y", "N"))</f>
        <v>_</v>
      </c>
      <c r="R244" s="2"/>
      <c r="S244" s="2" t="str">
        <f t="shared" si="9"/>
        <v>_</v>
      </c>
      <c r="T244" s="45">
        <f>IF(VLOOKUP(Table2[[#This Row],[AwayTeam]],Table3[[Teams]:[D]],2)=VLOOKUP(Table2[[#This Row],[HomeTeam]],Table3[[Teams]:[D]],2),1,0)</f>
        <v>1</v>
      </c>
      <c r="U244" s="45">
        <f>IF(VLOOKUP(Table2[[#This Row],[AwayTeam]],Table3[[Teams]:[D]],3)=VLOOKUP(Table2[[#This Row],[HomeTeam]],Table3[[Teams]:[D]],3),1,0)</f>
        <v>1</v>
      </c>
      <c r="V244" s="45">
        <f>IF(VLOOKUP(Table2[[#This Row],[AwayTeam]],Table3[[Teams]:[D]],2)&lt;&gt;VLOOKUP(Table2[[#This Row],[HomeTeam]],Table3[[Teams]:[D]],2),1,0)</f>
        <v>0</v>
      </c>
    </row>
    <row r="245" spans="1:22" x14ac:dyDescent="0.25">
      <c r="B245" s="1">
        <v>45607</v>
      </c>
      <c r="C245" s="9" t="s">
        <v>355</v>
      </c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Row],[ActualResult]]), "_", IF(Table2[[#This Row],[ActualHomeScore]]=Table2[[#This Row],[PredictedHomeScore]], "Y", "N"))</f>
        <v>_</v>
      </c>
      <c r="R245" s="2"/>
      <c r="S245" s="2" t="str">
        <f t="shared" si="9"/>
        <v>_</v>
      </c>
      <c r="T245" s="45">
        <f>IF(VLOOKUP(Table2[[#This Row],[AwayTeam]],Table3[[Teams]:[D]],2)=VLOOKUP(Table2[[#This Row],[HomeTeam]],Table3[[Teams]:[D]],2),1,0)</f>
        <v>1</v>
      </c>
      <c r="U245" s="45">
        <f>IF(VLOOKUP(Table2[[#This Row],[AwayTeam]],Table3[[Teams]:[D]],3)=VLOOKUP(Table2[[#This Row],[HomeTeam]],Table3[[Teams]:[D]],3),1,0)</f>
        <v>1</v>
      </c>
      <c r="V245" s="45">
        <f>IF(VLOOKUP(Table2[[#This Row],[AwayTeam]],Table3[[Teams]:[D]],2)&lt;&gt;VLOOKUP(Table2[[#This Row],[HomeTeam]],Table3[[Teams]:[D]],2),1,0)</f>
        <v>0</v>
      </c>
    </row>
    <row r="246" spans="1:22" x14ac:dyDescent="0.25">
      <c r="A246" s="5"/>
      <c r="B246" s="3">
        <v>45607</v>
      </c>
      <c r="C246" s="10" t="s">
        <v>356</v>
      </c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Row],[ActualResult]]), "_", IF(Table2[[#This Row],[ActualHomeScore]]=Table2[[#This Row],[PredictedHomeScore]], "Y", "N"))</f>
        <v>_</v>
      </c>
      <c r="R246" s="2"/>
      <c r="S246" s="2" t="str">
        <f t="shared" si="9"/>
        <v>_</v>
      </c>
      <c r="T246" s="45">
        <f>IF(VLOOKUP(Table2[[#This Row],[AwayTeam]],Table3[[Teams]:[D]],2)=VLOOKUP(Table2[[#This Row],[HomeTeam]],Table3[[Teams]:[D]],2),1,0)</f>
        <v>0</v>
      </c>
      <c r="U246" s="45">
        <f>IF(VLOOKUP(Table2[[#This Row],[AwayTeam]],Table3[[Teams]:[D]],3)=VLOOKUP(Table2[[#This Row],[HomeTeam]],Table3[[Teams]:[D]],3),1,0)</f>
        <v>0</v>
      </c>
      <c r="V246" s="45">
        <f>IF(VLOOKUP(Table2[[#This Row],[AwayTeam]],Table3[[Teams]:[D]],2)&lt;&gt;VLOOKUP(Table2[[#This Row],[HomeTeam]],Table3[[Teams]:[D]],2),1,0)</f>
        <v>1</v>
      </c>
    </row>
    <row r="247" spans="1:22" x14ac:dyDescent="0.25">
      <c r="B247" s="1">
        <v>45608</v>
      </c>
      <c r="C247" s="9" t="s">
        <v>357</v>
      </c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Row],[ActualResult]]), "_", IF(Table2[[#This Row],[ActualHomeScore]]=Table2[[#This Row],[PredictedHomeScore]], "Y", "N"))</f>
        <v>_</v>
      </c>
      <c r="R247" s="2"/>
      <c r="S247" s="2" t="str">
        <f t="shared" si="9"/>
        <v>_</v>
      </c>
      <c r="T247" s="45">
        <f>IF(VLOOKUP(Table2[[#This Row],[AwayTeam]],Table3[[Teams]:[D]],2)=VLOOKUP(Table2[[#This Row],[HomeTeam]],Table3[[Teams]:[D]],2),1,0)</f>
        <v>1</v>
      </c>
      <c r="U247" s="45">
        <f>IF(VLOOKUP(Table2[[#This Row],[AwayTeam]],Table3[[Teams]:[D]],3)=VLOOKUP(Table2[[#This Row],[HomeTeam]],Table3[[Teams]:[D]],3),1,0)</f>
        <v>1</v>
      </c>
      <c r="V247" s="45">
        <f>IF(VLOOKUP(Table2[[#This Row],[AwayTeam]],Table3[[Teams]:[D]],2)&lt;&gt;VLOOKUP(Table2[[#This Row],[HomeTeam]],Table3[[Teams]:[D]],2),1,0)</f>
        <v>0</v>
      </c>
    </row>
    <row r="248" spans="1:22" x14ac:dyDescent="0.25">
      <c r="B248" s="1">
        <v>45608</v>
      </c>
      <c r="C248" s="9" t="s">
        <v>358</v>
      </c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Row],[ActualResult]]), "_", IF(Table2[[#This Row],[ActualHomeScore]]=Table2[[#This Row],[PredictedHomeScore]], "Y", "N"))</f>
        <v>_</v>
      </c>
      <c r="R248" s="2"/>
      <c r="S248" s="2" t="str">
        <f t="shared" si="9"/>
        <v>_</v>
      </c>
      <c r="T248" s="45">
        <f>IF(VLOOKUP(Table2[[#This Row],[AwayTeam]],Table3[[Teams]:[D]],2)=VLOOKUP(Table2[[#This Row],[HomeTeam]],Table3[[Teams]:[D]],2),1,0)</f>
        <v>0</v>
      </c>
      <c r="U248" s="45">
        <f>IF(VLOOKUP(Table2[[#This Row],[AwayTeam]],Table3[[Teams]:[D]],3)=VLOOKUP(Table2[[#This Row],[HomeTeam]],Table3[[Teams]:[D]],3),1,0)</f>
        <v>0</v>
      </c>
      <c r="V248" s="45">
        <f>IF(VLOOKUP(Table2[[#This Row],[AwayTeam]],Table3[[Teams]:[D]],2)&lt;&gt;VLOOKUP(Table2[[#This Row],[HomeTeam]],Table3[[Teams]:[D]],2),1,0)</f>
        <v>1</v>
      </c>
    </row>
    <row r="249" spans="1:22" x14ac:dyDescent="0.25">
      <c r="B249" s="1">
        <v>45608</v>
      </c>
      <c r="C249" s="9" t="s">
        <v>359</v>
      </c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Row],[ActualResult]]), "_", IF(Table2[[#This Row],[ActualHomeScore]]=Table2[[#This Row],[PredictedHomeScore]], "Y", "N"))</f>
        <v>_</v>
      </c>
      <c r="R249" s="2"/>
      <c r="S249" s="2" t="str">
        <f t="shared" si="9"/>
        <v>_</v>
      </c>
      <c r="T249" s="45">
        <f>IF(VLOOKUP(Table2[[#This Row],[AwayTeam]],Table3[[Teams]:[D]],2)=VLOOKUP(Table2[[#This Row],[HomeTeam]],Table3[[Teams]:[D]],2),1,0)</f>
        <v>1</v>
      </c>
      <c r="U249" s="45">
        <f>IF(VLOOKUP(Table2[[#This Row],[AwayTeam]],Table3[[Teams]:[D]],3)=VLOOKUP(Table2[[#This Row],[HomeTeam]],Table3[[Teams]:[D]],3),1,0)</f>
        <v>0</v>
      </c>
      <c r="V249" s="45">
        <f>IF(VLOOKUP(Table2[[#This Row],[AwayTeam]],Table3[[Teams]:[D]],2)&lt;&gt;VLOOKUP(Table2[[#This Row],[HomeTeam]],Table3[[Teams]:[D]],2),1,0)</f>
        <v>0</v>
      </c>
    </row>
    <row r="250" spans="1:22" x14ac:dyDescent="0.25">
      <c r="B250" s="1">
        <v>45608</v>
      </c>
      <c r="C250" s="9" t="s">
        <v>360</v>
      </c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Row],[ActualResult]]), "_", IF(Table2[[#This Row],[ActualHomeScore]]=Table2[[#This Row],[PredictedHomeScore]], "Y", "N"))</f>
        <v>_</v>
      </c>
      <c r="R250" s="2"/>
      <c r="S250" s="2" t="str">
        <f t="shared" si="9"/>
        <v>_</v>
      </c>
      <c r="T250" s="45">
        <f>IF(VLOOKUP(Table2[[#This Row],[AwayTeam]],Table3[[Teams]:[D]],2)=VLOOKUP(Table2[[#This Row],[HomeTeam]],Table3[[Teams]:[D]],2),1,0)</f>
        <v>0</v>
      </c>
      <c r="U250" s="45">
        <f>IF(VLOOKUP(Table2[[#This Row],[AwayTeam]],Table3[[Teams]:[D]],3)=VLOOKUP(Table2[[#This Row],[HomeTeam]],Table3[[Teams]:[D]],3),1,0)</f>
        <v>0</v>
      </c>
      <c r="V250" s="45">
        <f>IF(VLOOKUP(Table2[[#This Row],[AwayTeam]],Table3[[Teams]:[D]],2)&lt;&gt;VLOOKUP(Table2[[#This Row],[HomeTeam]],Table3[[Teams]:[D]],2),1,0)</f>
        <v>1</v>
      </c>
    </row>
    <row r="251" spans="1:22" x14ac:dyDescent="0.25">
      <c r="B251" s="1">
        <v>45608</v>
      </c>
      <c r="C251" s="9" t="s">
        <v>361</v>
      </c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Row],[ActualResult]]), "_", IF(Table2[[#This Row],[ActualHomeScore]]=Table2[[#This Row],[PredictedHomeScore]], "Y", "N"))</f>
        <v>_</v>
      </c>
      <c r="R251" s="2"/>
      <c r="S251" s="2" t="str">
        <f t="shared" si="9"/>
        <v>_</v>
      </c>
      <c r="T251" s="45">
        <f>IF(VLOOKUP(Table2[[#This Row],[AwayTeam]],Table3[[Teams]:[D]],2)=VLOOKUP(Table2[[#This Row],[HomeTeam]],Table3[[Teams]:[D]],2),1,0)</f>
        <v>0</v>
      </c>
      <c r="U251" s="45">
        <f>IF(VLOOKUP(Table2[[#This Row],[AwayTeam]],Table3[[Teams]:[D]],3)=VLOOKUP(Table2[[#This Row],[HomeTeam]],Table3[[Teams]:[D]],3),1,0)</f>
        <v>0</v>
      </c>
      <c r="V251" s="45">
        <f>IF(VLOOKUP(Table2[[#This Row],[AwayTeam]],Table3[[Teams]:[D]],2)&lt;&gt;VLOOKUP(Table2[[#This Row],[HomeTeam]],Table3[[Teams]:[D]],2),1,0)</f>
        <v>1</v>
      </c>
    </row>
    <row r="252" spans="1:22" x14ac:dyDescent="0.25">
      <c r="B252" s="1">
        <v>45608</v>
      </c>
      <c r="C252" s="9" t="s">
        <v>362</v>
      </c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Row],[ActualResult]]), "_", IF(Table2[[#This Row],[ActualHomeScore]]=Table2[[#This Row],[PredictedHomeScore]], "Y", "N"))</f>
        <v>_</v>
      </c>
      <c r="R252" s="2"/>
      <c r="S252" s="2" t="str">
        <f t="shared" si="9"/>
        <v>_</v>
      </c>
      <c r="T252" s="45">
        <f>IF(VLOOKUP(Table2[[#This Row],[AwayTeam]],Table3[[Teams]:[D]],2)=VLOOKUP(Table2[[#This Row],[HomeTeam]],Table3[[Teams]:[D]],2),1,0)</f>
        <v>1</v>
      </c>
      <c r="U252" s="45">
        <f>IF(VLOOKUP(Table2[[#This Row],[AwayTeam]],Table3[[Teams]:[D]],3)=VLOOKUP(Table2[[#This Row],[HomeTeam]],Table3[[Teams]:[D]],3),1,0)</f>
        <v>1</v>
      </c>
      <c r="V252" s="45">
        <f>IF(VLOOKUP(Table2[[#This Row],[AwayTeam]],Table3[[Teams]:[D]],2)&lt;&gt;VLOOKUP(Table2[[#This Row],[HomeTeam]],Table3[[Teams]:[D]],2),1,0)</f>
        <v>0</v>
      </c>
    </row>
    <row r="253" spans="1:22" x14ac:dyDescent="0.25">
      <c r="A253" s="5"/>
      <c r="B253" s="3">
        <v>45608</v>
      </c>
      <c r="C253" s="10" t="s">
        <v>363</v>
      </c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Row],[ActualResult]]), "_", IF(Table2[[#This Row],[ActualHomeScore]]=Table2[[#This Row],[PredictedHomeScore]], "Y", "N"))</f>
        <v>_</v>
      </c>
      <c r="R253" s="2"/>
      <c r="S253" s="2" t="str">
        <f t="shared" si="9"/>
        <v>_</v>
      </c>
      <c r="T253" s="45">
        <f>IF(VLOOKUP(Table2[[#This Row],[AwayTeam]],Table3[[Teams]:[D]],2)=VLOOKUP(Table2[[#This Row],[HomeTeam]],Table3[[Teams]:[D]],2),1,0)</f>
        <v>0</v>
      </c>
      <c r="U253" s="45">
        <f>IF(VLOOKUP(Table2[[#This Row],[AwayTeam]],Table3[[Teams]:[D]],3)=VLOOKUP(Table2[[#This Row],[HomeTeam]],Table3[[Teams]:[D]],3),1,0)</f>
        <v>0</v>
      </c>
      <c r="V253" s="45">
        <f>IF(VLOOKUP(Table2[[#This Row],[AwayTeam]],Table3[[Teams]:[D]],2)&lt;&gt;VLOOKUP(Table2[[#This Row],[HomeTeam]],Table3[[Teams]:[D]],2),1,0)</f>
        <v>1</v>
      </c>
    </row>
    <row r="254" spans="1:22" x14ac:dyDescent="0.25">
      <c r="B254" s="1">
        <v>45609</v>
      </c>
      <c r="C254" s="9" t="s">
        <v>364</v>
      </c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Row],[ActualResult]]), "_", IF(Table2[[#This Row],[ActualHomeScore]]=Table2[[#This Row],[PredictedHomeScore]], "Y", "N"))</f>
        <v>_</v>
      </c>
      <c r="R254" s="2"/>
      <c r="S254" s="2" t="str">
        <f t="shared" si="9"/>
        <v>_</v>
      </c>
      <c r="T254" s="45">
        <f>IF(VLOOKUP(Table2[[#This Row],[AwayTeam]],Table3[[Teams]:[D]],2)=VLOOKUP(Table2[[#This Row],[HomeTeam]],Table3[[Teams]:[D]],2),1,0)</f>
        <v>1</v>
      </c>
      <c r="U254" s="45">
        <f>IF(VLOOKUP(Table2[[#This Row],[AwayTeam]],Table3[[Teams]:[D]],3)=VLOOKUP(Table2[[#This Row],[HomeTeam]],Table3[[Teams]:[D]],3),1,0)</f>
        <v>0</v>
      </c>
      <c r="V254" s="45">
        <f>IF(VLOOKUP(Table2[[#This Row],[AwayTeam]],Table3[[Teams]:[D]],2)&lt;&gt;VLOOKUP(Table2[[#This Row],[HomeTeam]],Table3[[Teams]:[D]],2),1,0)</f>
        <v>0</v>
      </c>
    </row>
    <row r="255" spans="1:22" x14ac:dyDescent="0.25">
      <c r="B255" s="1">
        <v>45609</v>
      </c>
      <c r="C255" s="9" t="s">
        <v>365</v>
      </c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Row],[ActualResult]]), "_", IF(Table2[[#This Row],[ActualHomeScore]]=Table2[[#This Row],[PredictedHomeScore]], "Y", "N"))</f>
        <v>_</v>
      </c>
      <c r="R255" s="2"/>
      <c r="S255" s="2" t="str">
        <f t="shared" si="9"/>
        <v>_</v>
      </c>
      <c r="T255" s="45">
        <f>IF(VLOOKUP(Table2[[#This Row],[AwayTeam]],Table3[[Teams]:[D]],2)=VLOOKUP(Table2[[#This Row],[HomeTeam]],Table3[[Teams]:[D]],2),1,0)</f>
        <v>1</v>
      </c>
      <c r="U255" s="45">
        <f>IF(VLOOKUP(Table2[[#This Row],[AwayTeam]],Table3[[Teams]:[D]],3)=VLOOKUP(Table2[[#This Row],[HomeTeam]],Table3[[Teams]:[D]],3),1,0)</f>
        <v>0</v>
      </c>
      <c r="V255" s="45">
        <f>IF(VLOOKUP(Table2[[#This Row],[AwayTeam]],Table3[[Teams]:[D]],2)&lt;&gt;VLOOKUP(Table2[[#This Row],[HomeTeam]],Table3[[Teams]:[D]],2),1,0)</f>
        <v>0</v>
      </c>
    </row>
    <row r="256" spans="1:22" x14ac:dyDescent="0.25">
      <c r="B256" s="1">
        <v>45609</v>
      </c>
      <c r="C256" s="9" t="s">
        <v>366</v>
      </c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Row],[ActualResult]]), "_", IF(Table2[[#This Row],[ActualHomeScore]]=Table2[[#This Row],[PredictedHomeScore]], "Y", "N"))</f>
        <v>_</v>
      </c>
      <c r="R256" s="2"/>
      <c r="S256" s="2" t="str">
        <f t="shared" si="9"/>
        <v>_</v>
      </c>
      <c r="T256" s="45">
        <f>IF(VLOOKUP(Table2[[#This Row],[AwayTeam]],Table3[[Teams]:[D]],2)=VLOOKUP(Table2[[#This Row],[HomeTeam]],Table3[[Teams]:[D]],2),1,0)</f>
        <v>0</v>
      </c>
      <c r="U256" s="45">
        <f>IF(VLOOKUP(Table2[[#This Row],[AwayTeam]],Table3[[Teams]:[D]],3)=VLOOKUP(Table2[[#This Row],[HomeTeam]],Table3[[Teams]:[D]],3),1,0)</f>
        <v>0</v>
      </c>
      <c r="V256" s="45">
        <f>IF(VLOOKUP(Table2[[#This Row],[AwayTeam]],Table3[[Teams]:[D]],2)&lt;&gt;VLOOKUP(Table2[[#This Row],[HomeTeam]],Table3[[Teams]:[D]],2),1,0)</f>
        <v>1</v>
      </c>
    </row>
    <row r="257" spans="1:22" x14ac:dyDescent="0.25">
      <c r="B257" s="1">
        <v>45609</v>
      </c>
      <c r="C257" s="9" t="s">
        <v>367</v>
      </c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Row],[ActualResult]]), "_", IF(Table2[[#This Row],[ActualHomeScore]]=Table2[[#This Row],[PredictedHomeScore]], "Y", "N"))</f>
        <v>_</v>
      </c>
      <c r="R257" s="2"/>
      <c r="S257" s="2" t="str">
        <f t="shared" si="9"/>
        <v>_</v>
      </c>
      <c r="T257" s="45">
        <f>IF(VLOOKUP(Table2[[#This Row],[AwayTeam]],Table3[[Teams]:[D]],2)=VLOOKUP(Table2[[#This Row],[HomeTeam]],Table3[[Teams]:[D]],2),1,0)</f>
        <v>1</v>
      </c>
      <c r="U257" s="45">
        <f>IF(VLOOKUP(Table2[[#This Row],[AwayTeam]],Table3[[Teams]:[D]],3)=VLOOKUP(Table2[[#This Row],[HomeTeam]],Table3[[Teams]:[D]],3),1,0)</f>
        <v>0</v>
      </c>
      <c r="V257" s="45">
        <f>IF(VLOOKUP(Table2[[#This Row],[AwayTeam]],Table3[[Teams]:[D]],2)&lt;&gt;VLOOKUP(Table2[[#This Row],[HomeTeam]],Table3[[Teams]:[D]],2),1,0)</f>
        <v>0</v>
      </c>
    </row>
    <row r="258" spans="1:22" x14ac:dyDescent="0.25">
      <c r="A258" s="5"/>
      <c r="B258" s="3">
        <v>45609</v>
      </c>
      <c r="C258" s="10" t="s">
        <v>368</v>
      </c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Row],[ActualResult]]), "_", IF(Table2[[#This Row],[ActualHomeScore]]=Table2[[#This Row],[PredictedHomeScore]], "Y", "N"))</f>
        <v>_</v>
      </c>
      <c r="R258" s="2"/>
      <c r="S258" s="2" t="str">
        <f t="shared" si="9"/>
        <v>_</v>
      </c>
      <c r="T258" s="45">
        <f>IF(VLOOKUP(Table2[[#This Row],[AwayTeam]],Table3[[Teams]:[D]],2)=VLOOKUP(Table2[[#This Row],[HomeTeam]],Table3[[Teams]:[D]],2),1,0)</f>
        <v>1</v>
      </c>
      <c r="U258" s="45">
        <f>IF(VLOOKUP(Table2[[#This Row],[AwayTeam]],Table3[[Teams]:[D]],3)=VLOOKUP(Table2[[#This Row],[HomeTeam]],Table3[[Teams]:[D]],3),1,0)</f>
        <v>1</v>
      </c>
      <c r="V258" s="45">
        <f>IF(VLOOKUP(Table2[[#This Row],[AwayTeam]],Table3[[Teams]:[D]],2)&lt;&gt;VLOOKUP(Table2[[#This Row],[HomeTeam]],Table3[[Teams]:[D]],2),1,0)</f>
        <v>0</v>
      </c>
    </row>
    <row r="259" spans="1:22" x14ac:dyDescent="0.25">
      <c r="B259" s="1">
        <v>45610</v>
      </c>
      <c r="C259" s="9" t="s">
        <v>369</v>
      </c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Row],[ActualResult]]),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  <c r="T259" s="45">
        <f>IF(VLOOKUP(Table2[[#This Row],[AwayTeam]],Table3[[Teams]:[D]],2)=VLOOKUP(Table2[[#This Row],[HomeTeam]],Table3[[Teams]:[D]],2),1,0)</f>
        <v>1</v>
      </c>
      <c r="U259" s="45">
        <f>IF(VLOOKUP(Table2[[#This Row],[AwayTeam]],Table3[[Teams]:[D]],3)=VLOOKUP(Table2[[#This Row],[HomeTeam]],Table3[[Teams]:[D]],3),1,0)</f>
        <v>0</v>
      </c>
      <c r="V259" s="45">
        <f>IF(VLOOKUP(Table2[[#This Row],[AwayTeam]],Table3[[Teams]:[D]],2)&lt;&gt;VLOOKUP(Table2[[#This Row],[HomeTeam]],Table3[[Teams]:[D]],2),1,0)</f>
        <v>0</v>
      </c>
    </row>
    <row r="260" spans="1:22" x14ac:dyDescent="0.25">
      <c r="B260" s="1">
        <v>45610</v>
      </c>
      <c r="C260" s="9" t="s">
        <v>370</v>
      </c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Row],[ActualResult]]), "_", IF(Table2[[#This Row],[ActualHomeScore]]=Table2[[#This Row],[PredictedHomeScore]], "Y", "N"))</f>
        <v>_</v>
      </c>
      <c r="R260" s="2"/>
      <c r="S260" s="2" t="str">
        <f t="shared" si="12"/>
        <v>_</v>
      </c>
      <c r="T260" s="45">
        <f>IF(VLOOKUP(Table2[[#This Row],[AwayTeam]],Table3[[Teams]:[D]],2)=VLOOKUP(Table2[[#This Row],[HomeTeam]],Table3[[Teams]:[D]],2),1,0)</f>
        <v>0</v>
      </c>
      <c r="U260" s="45">
        <f>IF(VLOOKUP(Table2[[#This Row],[AwayTeam]],Table3[[Teams]:[D]],3)=VLOOKUP(Table2[[#This Row],[HomeTeam]],Table3[[Teams]:[D]],3),1,0)</f>
        <v>0</v>
      </c>
      <c r="V260" s="45">
        <f>IF(VLOOKUP(Table2[[#This Row],[AwayTeam]],Table3[[Teams]:[D]],2)&lt;&gt;VLOOKUP(Table2[[#This Row],[HomeTeam]],Table3[[Teams]:[D]],2),1,0)</f>
        <v>1</v>
      </c>
    </row>
    <row r="261" spans="1:22" x14ac:dyDescent="0.25">
      <c r="B261" s="1">
        <v>45610</v>
      </c>
      <c r="C261" s="9" t="s">
        <v>371</v>
      </c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Row],[ActualResult]]), "_", IF(Table2[[#This Row],[ActualHomeScore]]=Table2[[#This Row],[PredictedHomeScore]], "Y", "N"))</f>
        <v>_</v>
      </c>
      <c r="R261" s="2"/>
      <c r="S261" s="2" t="str">
        <f t="shared" si="12"/>
        <v>_</v>
      </c>
      <c r="T261" s="45">
        <f>IF(VLOOKUP(Table2[[#This Row],[AwayTeam]],Table3[[Teams]:[D]],2)=VLOOKUP(Table2[[#This Row],[HomeTeam]],Table3[[Teams]:[D]],2),1,0)</f>
        <v>1</v>
      </c>
      <c r="U261" s="45">
        <f>IF(VLOOKUP(Table2[[#This Row],[AwayTeam]],Table3[[Teams]:[D]],3)=VLOOKUP(Table2[[#This Row],[HomeTeam]],Table3[[Teams]:[D]],3),1,0)</f>
        <v>0</v>
      </c>
      <c r="V261" s="45">
        <f>IF(VLOOKUP(Table2[[#This Row],[AwayTeam]],Table3[[Teams]:[D]],2)&lt;&gt;VLOOKUP(Table2[[#This Row],[HomeTeam]],Table3[[Teams]:[D]],2),1,0)</f>
        <v>0</v>
      </c>
    </row>
    <row r="262" spans="1:22" x14ac:dyDescent="0.25">
      <c r="B262" s="1">
        <v>45610</v>
      </c>
      <c r="C262" s="9" t="s">
        <v>372</v>
      </c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Row],[ActualResult]]), "_", IF(Table2[[#This Row],[ActualHomeScore]]=Table2[[#This Row],[PredictedHomeScore]], "Y", "N"))</f>
        <v>_</v>
      </c>
      <c r="R262" s="2"/>
      <c r="S262" s="2" t="str">
        <f t="shared" si="12"/>
        <v>_</v>
      </c>
      <c r="T262" s="45">
        <f>IF(VLOOKUP(Table2[[#This Row],[AwayTeam]],Table3[[Teams]:[D]],2)=VLOOKUP(Table2[[#This Row],[HomeTeam]],Table3[[Teams]:[D]],2),1,0)</f>
        <v>0</v>
      </c>
      <c r="U262" s="45">
        <f>IF(VLOOKUP(Table2[[#This Row],[AwayTeam]],Table3[[Teams]:[D]],3)=VLOOKUP(Table2[[#This Row],[HomeTeam]],Table3[[Teams]:[D]],3),1,0)</f>
        <v>0</v>
      </c>
      <c r="V262" s="45">
        <f>IF(VLOOKUP(Table2[[#This Row],[AwayTeam]],Table3[[Teams]:[D]],2)&lt;&gt;VLOOKUP(Table2[[#This Row],[HomeTeam]],Table3[[Teams]:[D]],2),1,0)</f>
        <v>1</v>
      </c>
    </row>
    <row r="263" spans="1:22" x14ac:dyDescent="0.25">
      <c r="B263" s="1">
        <v>45610</v>
      </c>
      <c r="C263" s="9" t="s">
        <v>373</v>
      </c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Row],[ActualResult]]), "_", IF(Table2[[#This Row],[ActualHomeScore]]=Table2[[#This Row],[PredictedHomeScore]], "Y", "N"))</f>
        <v>_</v>
      </c>
      <c r="R263" s="2"/>
      <c r="S263" s="2" t="str">
        <f t="shared" si="12"/>
        <v>_</v>
      </c>
      <c r="T263" s="45">
        <f>IF(VLOOKUP(Table2[[#This Row],[AwayTeam]],Table3[[Teams]:[D]],2)=VLOOKUP(Table2[[#This Row],[HomeTeam]],Table3[[Teams]:[D]],2),1,0)</f>
        <v>0</v>
      </c>
      <c r="U263" s="45">
        <f>IF(VLOOKUP(Table2[[#This Row],[AwayTeam]],Table3[[Teams]:[D]],3)=VLOOKUP(Table2[[#This Row],[HomeTeam]],Table3[[Teams]:[D]],3),1,0)</f>
        <v>0</v>
      </c>
      <c r="V263" s="45">
        <f>IF(VLOOKUP(Table2[[#This Row],[AwayTeam]],Table3[[Teams]:[D]],2)&lt;&gt;VLOOKUP(Table2[[#This Row],[HomeTeam]],Table3[[Teams]:[D]],2),1,0)</f>
        <v>1</v>
      </c>
    </row>
    <row r="264" spans="1:22" x14ac:dyDescent="0.25">
      <c r="B264" s="1">
        <v>45610</v>
      </c>
      <c r="C264" s="9" t="s">
        <v>374</v>
      </c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Row],[ActualResult]]), "_", IF(Table2[[#This Row],[ActualHomeScore]]=Table2[[#This Row],[PredictedHomeScore]], "Y", "N"))</f>
        <v>_</v>
      </c>
      <c r="R264" s="2"/>
      <c r="S264" s="2" t="str">
        <f t="shared" si="12"/>
        <v>_</v>
      </c>
      <c r="T264" s="45">
        <f>IF(VLOOKUP(Table2[[#This Row],[AwayTeam]],Table3[[Teams]:[D]],2)=VLOOKUP(Table2[[#This Row],[HomeTeam]],Table3[[Teams]:[D]],2),1,0)</f>
        <v>0</v>
      </c>
      <c r="U264" s="45">
        <f>IF(VLOOKUP(Table2[[#This Row],[AwayTeam]],Table3[[Teams]:[D]],3)=VLOOKUP(Table2[[#This Row],[HomeTeam]],Table3[[Teams]:[D]],3),1,0)</f>
        <v>0</v>
      </c>
      <c r="V264" s="45">
        <f>IF(VLOOKUP(Table2[[#This Row],[AwayTeam]],Table3[[Teams]:[D]],2)&lt;&gt;VLOOKUP(Table2[[#This Row],[HomeTeam]],Table3[[Teams]:[D]],2),1,0)</f>
        <v>1</v>
      </c>
    </row>
    <row r="265" spans="1:22" x14ac:dyDescent="0.25">
      <c r="B265" s="1">
        <v>45610</v>
      </c>
      <c r="C265" s="9" t="s">
        <v>375</v>
      </c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Row],[ActualResult]]), "_", IF(Table2[[#This Row],[ActualHomeScore]]=Table2[[#This Row],[PredictedHomeScore]], "Y", "N"))</f>
        <v>_</v>
      </c>
      <c r="R265" s="2"/>
      <c r="S265" s="2" t="str">
        <f t="shared" si="12"/>
        <v>_</v>
      </c>
      <c r="T265" s="45">
        <f>IF(VLOOKUP(Table2[[#This Row],[AwayTeam]],Table3[[Teams]:[D]],2)=VLOOKUP(Table2[[#This Row],[HomeTeam]],Table3[[Teams]:[D]],2),1,0)</f>
        <v>0</v>
      </c>
      <c r="U265" s="45">
        <f>IF(VLOOKUP(Table2[[#This Row],[AwayTeam]],Table3[[Teams]:[D]],3)=VLOOKUP(Table2[[#This Row],[HomeTeam]],Table3[[Teams]:[D]],3),1,0)</f>
        <v>0</v>
      </c>
      <c r="V265" s="45">
        <f>IF(VLOOKUP(Table2[[#This Row],[AwayTeam]],Table3[[Teams]:[D]],2)&lt;&gt;VLOOKUP(Table2[[#This Row],[HomeTeam]],Table3[[Teams]:[D]],2),1,0)</f>
        <v>1</v>
      </c>
    </row>
    <row r="266" spans="1:22" x14ac:dyDescent="0.25">
      <c r="B266" s="1">
        <v>45610</v>
      </c>
      <c r="C266" s="9" t="s">
        <v>376</v>
      </c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Row],[ActualResult]]), "_", IF(Table2[[#This Row],[ActualHomeScore]]=Table2[[#This Row],[PredictedHomeScore]], "Y", "N"))</f>
        <v>_</v>
      </c>
      <c r="R266" s="2"/>
      <c r="S266" s="2" t="str">
        <f t="shared" si="12"/>
        <v>_</v>
      </c>
      <c r="T266" s="45">
        <f>IF(VLOOKUP(Table2[[#This Row],[AwayTeam]],Table3[[Teams]:[D]],2)=VLOOKUP(Table2[[#This Row],[HomeTeam]],Table3[[Teams]:[D]],2),1,0)</f>
        <v>1</v>
      </c>
      <c r="U266" s="45">
        <f>IF(VLOOKUP(Table2[[#This Row],[AwayTeam]],Table3[[Teams]:[D]],3)=VLOOKUP(Table2[[#This Row],[HomeTeam]],Table3[[Teams]:[D]],3),1,0)</f>
        <v>0</v>
      </c>
      <c r="V266" s="45">
        <f>IF(VLOOKUP(Table2[[#This Row],[AwayTeam]],Table3[[Teams]:[D]],2)&lt;&gt;VLOOKUP(Table2[[#This Row],[HomeTeam]],Table3[[Teams]:[D]],2),1,0)</f>
        <v>0</v>
      </c>
    </row>
    <row r="267" spans="1:22" x14ac:dyDescent="0.25">
      <c r="B267" s="1">
        <v>45610</v>
      </c>
      <c r="C267" s="9" t="s">
        <v>377</v>
      </c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Row],[ActualResult]]), "_", IF(Table2[[#This Row],[ActualHomeScore]]=Table2[[#This Row],[PredictedHomeScore]], "Y", "N"))</f>
        <v>_</v>
      </c>
      <c r="R267" s="2"/>
      <c r="S267" s="2" t="str">
        <f t="shared" si="12"/>
        <v>_</v>
      </c>
      <c r="T267" s="45">
        <f>IF(VLOOKUP(Table2[[#This Row],[AwayTeam]],Table3[[Teams]:[D]],2)=VLOOKUP(Table2[[#This Row],[HomeTeam]],Table3[[Teams]:[D]],2),1,0)</f>
        <v>0</v>
      </c>
      <c r="U267" s="45">
        <f>IF(VLOOKUP(Table2[[#This Row],[AwayTeam]],Table3[[Teams]:[D]],3)=VLOOKUP(Table2[[#This Row],[HomeTeam]],Table3[[Teams]:[D]],3),1,0)</f>
        <v>0</v>
      </c>
      <c r="V267" s="45">
        <f>IF(VLOOKUP(Table2[[#This Row],[AwayTeam]],Table3[[Teams]:[D]],2)&lt;&gt;VLOOKUP(Table2[[#This Row],[HomeTeam]],Table3[[Teams]:[D]],2),1,0)</f>
        <v>1</v>
      </c>
    </row>
    <row r="268" spans="1:22" x14ac:dyDescent="0.25">
      <c r="A268" s="5"/>
      <c r="B268" s="3">
        <v>45610</v>
      </c>
      <c r="C268" s="10" t="s">
        <v>378</v>
      </c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Row],[ActualResult]]), "_", IF(Table2[[#This Row],[ActualHomeScore]]=Table2[[#This Row],[PredictedHomeScore]], "Y", "N"))</f>
        <v>_</v>
      </c>
      <c r="R268" s="2"/>
      <c r="S268" s="2" t="str">
        <f t="shared" si="12"/>
        <v>_</v>
      </c>
      <c r="T268" s="45">
        <f>IF(VLOOKUP(Table2[[#This Row],[AwayTeam]],Table3[[Teams]:[D]],2)=VLOOKUP(Table2[[#This Row],[HomeTeam]],Table3[[Teams]:[D]],2),1,0)</f>
        <v>1</v>
      </c>
      <c r="U268" s="45">
        <f>IF(VLOOKUP(Table2[[#This Row],[AwayTeam]],Table3[[Teams]:[D]],3)=VLOOKUP(Table2[[#This Row],[HomeTeam]],Table3[[Teams]:[D]],3),1,0)</f>
        <v>0</v>
      </c>
      <c r="V268" s="45">
        <f>IF(VLOOKUP(Table2[[#This Row],[AwayTeam]],Table3[[Teams]:[D]],2)&lt;&gt;VLOOKUP(Table2[[#This Row],[HomeTeam]],Table3[[Teams]:[D]],2),1,0)</f>
        <v>0</v>
      </c>
    </row>
    <row r="269" spans="1:22" x14ac:dyDescent="0.25">
      <c r="B269" s="1">
        <v>45611</v>
      </c>
      <c r="C269" s="9" t="s">
        <v>379</v>
      </c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Row],[ActualResult]]), "_", IF(Table2[[#This Row],[ActualHomeScore]]=Table2[[#This Row],[PredictedHomeScore]], "Y", "N"))</f>
        <v>_</v>
      </c>
      <c r="R269" s="2"/>
      <c r="S269" s="2" t="str">
        <f t="shared" si="12"/>
        <v>_</v>
      </c>
      <c r="T269" s="45">
        <f>IF(VLOOKUP(Table2[[#This Row],[AwayTeam]],Table3[[Teams]:[D]],2)=VLOOKUP(Table2[[#This Row],[HomeTeam]],Table3[[Teams]:[D]],2),1,0)</f>
        <v>1</v>
      </c>
      <c r="U269" s="45">
        <f>IF(VLOOKUP(Table2[[#This Row],[AwayTeam]],Table3[[Teams]:[D]],3)=VLOOKUP(Table2[[#This Row],[HomeTeam]],Table3[[Teams]:[D]],3),1,0)</f>
        <v>1</v>
      </c>
      <c r="V269" s="45">
        <f>IF(VLOOKUP(Table2[[#This Row],[AwayTeam]],Table3[[Teams]:[D]],2)&lt;&gt;VLOOKUP(Table2[[#This Row],[HomeTeam]],Table3[[Teams]:[D]],2),1,0)</f>
        <v>0</v>
      </c>
    </row>
    <row r="270" spans="1:22" x14ac:dyDescent="0.25">
      <c r="B270" s="1">
        <v>45611</v>
      </c>
      <c r="C270" s="9" t="s">
        <v>380</v>
      </c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Row],[ActualResult]]), "_", IF(Table2[[#This Row],[ActualHomeScore]]=Table2[[#This Row],[PredictedHomeScore]], "Y", "N"))</f>
        <v>_</v>
      </c>
      <c r="R270" s="2"/>
      <c r="S270" s="2" t="str">
        <f t="shared" si="12"/>
        <v>_</v>
      </c>
      <c r="T270" s="45">
        <f>IF(VLOOKUP(Table2[[#This Row],[AwayTeam]],Table3[[Teams]:[D]],2)=VLOOKUP(Table2[[#This Row],[HomeTeam]],Table3[[Teams]:[D]],2),1,0)</f>
        <v>0</v>
      </c>
      <c r="U270" s="45">
        <f>IF(VLOOKUP(Table2[[#This Row],[AwayTeam]],Table3[[Teams]:[D]],3)=VLOOKUP(Table2[[#This Row],[HomeTeam]],Table3[[Teams]:[D]],3),1,0)</f>
        <v>0</v>
      </c>
      <c r="V270" s="45">
        <f>IF(VLOOKUP(Table2[[#This Row],[AwayTeam]],Table3[[Teams]:[D]],2)&lt;&gt;VLOOKUP(Table2[[#This Row],[HomeTeam]],Table3[[Teams]:[D]],2),1,0)</f>
        <v>1</v>
      </c>
    </row>
    <row r="271" spans="1:22" x14ac:dyDescent="0.25">
      <c r="B271" s="1">
        <v>45611</v>
      </c>
      <c r="C271" s="9" t="s">
        <v>381</v>
      </c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Row],[ActualResult]]), "_", IF(Table2[[#This Row],[ActualHomeScore]]=Table2[[#This Row],[PredictedHomeScore]], "Y", "N"))</f>
        <v>_</v>
      </c>
      <c r="R271" s="2"/>
      <c r="S271" s="2" t="str">
        <f t="shared" si="12"/>
        <v>_</v>
      </c>
      <c r="T271" s="45">
        <f>IF(VLOOKUP(Table2[[#This Row],[AwayTeam]],Table3[[Teams]:[D]],2)=VLOOKUP(Table2[[#This Row],[HomeTeam]],Table3[[Teams]:[D]],2),1,0)</f>
        <v>1</v>
      </c>
      <c r="U271" s="45">
        <f>IF(VLOOKUP(Table2[[#This Row],[AwayTeam]],Table3[[Teams]:[D]],3)=VLOOKUP(Table2[[#This Row],[HomeTeam]],Table3[[Teams]:[D]],3),1,0)</f>
        <v>0</v>
      </c>
      <c r="V271" s="45">
        <f>IF(VLOOKUP(Table2[[#This Row],[AwayTeam]],Table3[[Teams]:[D]],2)&lt;&gt;VLOOKUP(Table2[[#This Row],[HomeTeam]],Table3[[Teams]:[D]],2),1,0)</f>
        <v>0</v>
      </c>
    </row>
    <row r="272" spans="1:22" x14ac:dyDescent="0.25">
      <c r="B272" s="1">
        <v>45611</v>
      </c>
      <c r="C272" s="9" t="s">
        <v>382</v>
      </c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Row],[ActualResult]]), "_", IF(Table2[[#This Row],[ActualHomeScore]]=Table2[[#This Row],[PredictedHomeScore]], "Y", "N"))</f>
        <v>_</v>
      </c>
      <c r="R272" s="2"/>
      <c r="S272" s="2" t="str">
        <f t="shared" si="12"/>
        <v>_</v>
      </c>
      <c r="T272" s="45">
        <f>IF(VLOOKUP(Table2[[#This Row],[AwayTeam]],Table3[[Teams]:[D]],2)=VLOOKUP(Table2[[#This Row],[HomeTeam]],Table3[[Teams]:[D]],2),1,0)</f>
        <v>1</v>
      </c>
      <c r="U272" s="45">
        <f>IF(VLOOKUP(Table2[[#This Row],[AwayTeam]],Table3[[Teams]:[D]],3)=VLOOKUP(Table2[[#This Row],[HomeTeam]],Table3[[Teams]:[D]],3),1,0)</f>
        <v>0</v>
      </c>
      <c r="V272" s="45">
        <f>IF(VLOOKUP(Table2[[#This Row],[AwayTeam]],Table3[[Teams]:[D]],2)&lt;&gt;VLOOKUP(Table2[[#This Row],[HomeTeam]],Table3[[Teams]:[D]],2),1,0)</f>
        <v>0</v>
      </c>
    </row>
    <row r="273" spans="1:22" x14ac:dyDescent="0.25">
      <c r="A273" s="5"/>
      <c r="B273" s="3">
        <v>45611</v>
      </c>
      <c r="C273" s="10" t="s">
        <v>383</v>
      </c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Row],[ActualResult]]), "_", IF(Table2[[#This Row],[ActualHomeScore]]=Table2[[#This Row],[PredictedHomeScore]], "Y", "N"))</f>
        <v>_</v>
      </c>
      <c r="R273" s="2"/>
      <c r="S273" s="2" t="str">
        <f t="shared" si="12"/>
        <v>_</v>
      </c>
      <c r="T273" s="45">
        <f>IF(VLOOKUP(Table2[[#This Row],[AwayTeam]],Table3[[Teams]:[D]],2)=VLOOKUP(Table2[[#This Row],[HomeTeam]],Table3[[Teams]:[D]],2),1,0)</f>
        <v>0</v>
      </c>
      <c r="U273" s="45">
        <f>IF(VLOOKUP(Table2[[#This Row],[AwayTeam]],Table3[[Teams]:[D]],3)=VLOOKUP(Table2[[#This Row],[HomeTeam]],Table3[[Teams]:[D]],3),1,0)</f>
        <v>0</v>
      </c>
      <c r="V273" s="45">
        <f>IF(VLOOKUP(Table2[[#This Row],[AwayTeam]],Table3[[Teams]:[D]],2)&lt;&gt;VLOOKUP(Table2[[#This Row],[HomeTeam]],Table3[[Teams]:[D]],2),1,0)</f>
        <v>1</v>
      </c>
    </row>
    <row r="274" spans="1:22" x14ac:dyDescent="0.25">
      <c r="B274" s="1">
        <v>45612</v>
      </c>
      <c r="C274" s="9" t="s">
        <v>384</v>
      </c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Row],[ActualResult]]), "_", IF(Table2[[#This Row],[ActualHomeScore]]=Table2[[#This Row],[PredictedHomeScore]], "Y", "N"))</f>
        <v>_</v>
      </c>
      <c r="R274" s="2"/>
      <c r="S274" s="2" t="str">
        <f t="shared" si="12"/>
        <v>_</v>
      </c>
      <c r="T274" s="45">
        <f>IF(VLOOKUP(Table2[[#This Row],[AwayTeam]],Table3[[Teams]:[D]],2)=VLOOKUP(Table2[[#This Row],[HomeTeam]],Table3[[Teams]:[D]],2),1,0)</f>
        <v>0</v>
      </c>
      <c r="U274" s="45">
        <f>IF(VLOOKUP(Table2[[#This Row],[AwayTeam]],Table3[[Teams]:[D]],3)=VLOOKUP(Table2[[#This Row],[HomeTeam]],Table3[[Teams]:[D]],3),1,0)</f>
        <v>0</v>
      </c>
      <c r="V274" s="45">
        <f>IF(VLOOKUP(Table2[[#This Row],[AwayTeam]],Table3[[Teams]:[D]],2)&lt;&gt;VLOOKUP(Table2[[#This Row],[HomeTeam]],Table3[[Teams]:[D]],2),1,0)</f>
        <v>1</v>
      </c>
    </row>
    <row r="275" spans="1:22" x14ac:dyDescent="0.25">
      <c r="B275" s="1">
        <v>45612</v>
      </c>
      <c r="C275" s="9" t="s">
        <v>385</v>
      </c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Row],[ActualResult]]), "_", IF(Table2[[#This Row],[ActualHomeScore]]=Table2[[#This Row],[PredictedHomeScore]], "Y", "N"))</f>
        <v>_</v>
      </c>
      <c r="R275" s="2"/>
      <c r="S275" s="2" t="str">
        <f t="shared" si="12"/>
        <v>_</v>
      </c>
      <c r="T275" s="45">
        <f>IF(VLOOKUP(Table2[[#This Row],[AwayTeam]],Table3[[Teams]:[D]],2)=VLOOKUP(Table2[[#This Row],[HomeTeam]],Table3[[Teams]:[D]],2),1,0)</f>
        <v>0</v>
      </c>
      <c r="U275" s="45">
        <f>IF(VLOOKUP(Table2[[#This Row],[AwayTeam]],Table3[[Teams]:[D]],3)=VLOOKUP(Table2[[#This Row],[HomeTeam]],Table3[[Teams]:[D]],3),1,0)</f>
        <v>0</v>
      </c>
      <c r="V275" s="45">
        <f>IF(VLOOKUP(Table2[[#This Row],[AwayTeam]],Table3[[Teams]:[D]],2)&lt;&gt;VLOOKUP(Table2[[#This Row],[HomeTeam]],Table3[[Teams]:[D]],2),1,0)</f>
        <v>1</v>
      </c>
    </row>
    <row r="276" spans="1:22" x14ac:dyDescent="0.25">
      <c r="B276" s="1">
        <v>45612</v>
      </c>
      <c r="C276" s="9" t="s">
        <v>386</v>
      </c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Row],[ActualResult]]), "_", IF(Table2[[#This Row],[ActualHomeScore]]=Table2[[#This Row],[PredictedHomeScore]], "Y", "N"))</f>
        <v>_</v>
      </c>
      <c r="R276" s="2"/>
      <c r="S276" s="2" t="str">
        <f t="shared" si="12"/>
        <v>_</v>
      </c>
      <c r="T276" s="45">
        <f>IF(VLOOKUP(Table2[[#This Row],[AwayTeam]],Table3[[Teams]:[D]],2)=VLOOKUP(Table2[[#This Row],[HomeTeam]],Table3[[Teams]:[D]],2),1,0)</f>
        <v>0</v>
      </c>
      <c r="U276" s="45">
        <f>IF(VLOOKUP(Table2[[#This Row],[AwayTeam]],Table3[[Teams]:[D]],3)=VLOOKUP(Table2[[#This Row],[HomeTeam]],Table3[[Teams]:[D]],3),1,0)</f>
        <v>0</v>
      </c>
      <c r="V276" s="45">
        <f>IF(VLOOKUP(Table2[[#This Row],[AwayTeam]],Table3[[Teams]:[D]],2)&lt;&gt;VLOOKUP(Table2[[#This Row],[HomeTeam]],Table3[[Teams]:[D]],2),1,0)</f>
        <v>1</v>
      </c>
    </row>
    <row r="277" spans="1:22" x14ac:dyDescent="0.25">
      <c r="B277" s="1">
        <v>45612</v>
      </c>
      <c r="C277" s="9" t="s">
        <v>387</v>
      </c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Row],[ActualResult]]), "_", IF(Table2[[#This Row],[ActualHomeScore]]=Table2[[#This Row],[PredictedHomeScore]], "Y", "N"))</f>
        <v>_</v>
      </c>
      <c r="R277" s="2"/>
      <c r="S277" s="2" t="str">
        <f t="shared" si="12"/>
        <v>_</v>
      </c>
      <c r="T277" s="45">
        <f>IF(VLOOKUP(Table2[[#This Row],[AwayTeam]],Table3[[Teams]:[D]],2)=VLOOKUP(Table2[[#This Row],[HomeTeam]],Table3[[Teams]:[D]],2),1,0)</f>
        <v>1</v>
      </c>
      <c r="U277" s="45">
        <f>IF(VLOOKUP(Table2[[#This Row],[AwayTeam]],Table3[[Teams]:[D]],3)=VLOOKUP(Table2[[#This Row],[HomeTeam]],Table3[[Teams]:[D]],3),1,0)</f>
        <v>0</v>
      </c>
      <c r="V277" s="45">
        <f>IF(VLOOKUP(Table2[[#This Row],[AwayTeam]],Table3[[Teams]:[D]],2)&lt;&gt;VLOOKUP(Table2[[#This Row],[HomeTeam]],Table3[[Teams]:[D]],2),1,0)</f>
        <v>0</v>
      </c>
    </row>
    <row r="278" spans="1:22" x14ac:dyDescent="0.25">
      <c r="B278" s="1">
        <v>45612</v>
      </c>
      <c r="C278" s="9" t="s">
        <v>388</v>
      </c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Row],[ActualResult]]), "_", IF(Table2[[#This Row],[ActualHomeScore]]=Table2[[#This Row],[PredictedHomeScore]], "Y", "N"))</f>
        <v>_</v>
      </c>
      <c r="R278" s="2"/>
      <c r="S278" s="2" t="str">
        <f t="shared" si="12"/>
        <v>_</v>
      </c>
      <c r="T278" s="45">
        <f>IF(VLOOKUP(Table2[[#This Row],[AwayTeam]],Table3[[Teams]:[D]],2)=VLOOKUP(Table2[[#This Row],[HomeTeam]],Table3[[Teams]:[D]],2),1,0)</f>
        <v>1</v>
      </c>
      <c r="U278" s="45">
        <f>IF(VLOOKUP(Table2[[#This Row],[AwayTeam]],Table3[[Teams]:[D]],3)=VLOOKUP(Table2[[#This Row],[HomeTeam]],Table3[[Teams]:[D]],3),1,0)</f>
        <v>0</v>
      </c>
      <c r="V278" s="45">
        <f>IF(VLOOKUP(Table2[[#This Row],[AwayTeam]],Table3[[Teams]:[D]],2)&lt;&gt;VLOOKUP(Table2[[#This Row],[HomeTeam]],Table3[[Teams]:[D]],2),1,0)</f>
        <v>0</v>
      </c>
    </row>
    <row r="279" spans="1:22" x14ac:dyDescent="0.25">
      <c r="B279" s="1">
        <v>45612</v>
      </c>
      <c r="C279" s="9" t="s">
        <v>389</v>
      </c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Row],[ActualResult]]), "_", IF(Table2[[#This Row],[ActualHomeScore]]=Table2[[#This Row],[PredictedHomeScore]], "Y", "N"))</f>
        <v>_</v>
      </c>
      <c r="R279" s="2"/>
      <c r="S279" s="2" t="str">
        <f t="shared" si="12"/>
        <v>_</v>
      </c>
      <c r="T279" s="45">
        <f>IF(VLOOKUP(Table2[[#This Row],[AwayTeam]],Table3[[Teams]:[D]],2)=VLOOKUP(Table2[[#This Row],[HomeTeam]],Table3[[Teams]:[D]],2),1,0)</f>
        <v>0</v>
      </c>
      <c r="U279" s="45">
        <f>IF(VLOOKUP(Table2[[#This Row],[AwayTeam]],Table3[[Teams]:[D]],3)=VLOOKUP(Table2[[#This Row],[HomeTeam]],Table3[[Teams]:[D]],3),1,0)</f>
        <v>0</v>
      </c>
      <c r="V279" s="45">
        <f>IF(VLOOKUP(Table2[[#This Row],[AwayTeam]],Table3[[Teams]:[D]],2)&lt;&gt;VLOOKUP(Table2[[#This Row],[HomeTeam]],Table3[[Teams]:[D]],2),1,0)</f>
        <v>1</v>
      </c>
    </row>
    <row r="280" spans="1:22" x14ac:dyDescent="0.25">
      <c r="B280" s="1">
        <v>45612</v>
      </c>
      <c r="C280" s="9" t="s">
        <v>390</v>
      </c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Row],[ActualResult]]), "_", IF(Table2[[#This Row],[ActualHomeScore]]=Table2[[#This Row],[PredictedHomeScore]], "Y", "N"))</f>
        <v>_</v>
      </c>
      <c r="R280" s="2"/>
      <c r="S280" s="2" t="str">
        <f t="shared" si="12"/>
        <v>_</v>
      </c>
      <c r="T280" s="45">
        <f>IF(VLOOKUP(Table2[[#This Row],[AwayTeam]],Table3[[Teams]:[D]],2)=VLOOKUP(Table2[[#This Row],[HomeTeam]],Table3[[Teams]:[D]],2),1,0)</f>
        <v>1</v>
      </c>
      <c r="U280" s="45">
        <f>IF(VLOOKUP(Table2[[#This Row],[AwayTeam]],Table3[[Teams]:[D]],3)=VLOOKUP(Table2[[#This Row],[HomeTeam]],Table3[[Teams]:[D]],3),1,0)</f>
        <v>0</v>
      </c>
      <c r="V280" s="45">
        <f>IF(VLOOKUP(Table2[[#This Row],[AwayTeam]],Table3[[Teams]:[D]],2)&lt;&gt;VLOOKUP(Table2[[#This Row],[HomeTeam]],Table3[[Teams]:[D]],2),1,0)</f>
        <v>0</v>
      </c>
    </row>
    <row r="281" spans="1:22" x14ac:dyDescent="0.25">
      <c r="B281" s="1">
        <v>45612</v>
      </c>
      <c r="C281" s="9" t="s">
        <v>391</v>
      </c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Row],[ActualResult]]), "_", IF(Table2[[#This Row],[ActualHomeScore]]=Table2[[#This Row],[PredictedHomeScore]], "Y", "N"))</f>
        <v>_</v>
      </c>
      <c r="R281" s="2"/>
      <c r="S281" s="2" t="str">
        <f t="shared" si="12"/>
        <v>_</v>
      </c>
      <c r="T281" s="45">
        <f>IF(VLOOKUP(Table2[[#This Row],[AwayTeam]],Table3[[Teams]:[D]],2)=VLOOKUP(Table2[[#This Row],[HomeTeam]],Table3[[Teams]:[D]],2),1,0)</f>
        <v>0</v>
      </c>
      <c r="U281" s="45">
        <f>IF(VLOOKUP(Table2[[#This Row],[AwayTeam]],Table3[[Teams]:[D]],3)=VLOOKUP(Table2[[#This Row],[HomeTeam]],Table3[[Teams]:[D]],3),1,0)</f>
        <v>0</v>
      </c>
      <c r="V281" s="45">
        <f>IF(VLOOKUP(Table2[[#This Row],[AwayTeam]],Table3[[Teams]:[D]],2)&lt;&gt;VLOOKUP(Table2[[#This Row],[HomeTeam]],Table3[[Teams]:[D]],2),1,0)</f>
        <v>1</v>
      </c>
    </row>
    <row r="282" spans="1:22" x14ac:dyDescent="0.25">
      <c r="B282" s="1">
        <v>45612</v>
      </c>
      <c r="C282" s="9" t="s">
        <v>392</v>
      </c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Row],[ActualResult]]), "_", IF(Table2[[#This Row],[ActualHomeScore]]=Table2[[#This Row],[PredictedHomeScore]], "Y", "N"))</f>
        <v>_</v>
      </c>
      <c r="R282" s="2"/>
      <c r="S282" s="2" t="str">
        <f t="shared" si="12"/>
        <v>_</v>
      </c>
      <c r="T282" s="45">
        <f>IF(VLOOKUP(Table2[[#This Row],[AwayTeam]],Table3[[Teams]:[D]],2)=VLOOKUP(Table2[[#This Row],[HomeTeam]],Table3[[Teams]:[D]],2),1,0)</f>
        <v>1</v>
      </c>
      <c r="U282" s="45">
        <f>IF(VLOOKUP(Table2[[#This Row],[AwayTeam]],Table3[[Teams]:[D]],3)=VLOOKUP(Table2[[#This Row],[HomeTeam]],Table3[[Teams]:[D]],3),1,0)</f>
        <v>0</v>
      </c>
      <c r="V282" s="45">
        <f>IF(VLOOKUP(Table2[[#This Row],[AwayTeam]],Table3[[Teams]:[D]],2)&lt;&gt;VLOOKUP(Table2[[#This Row],[HomeTeam]],Table3[[Teams]:[D]],2),1,0)</f>
        <v>0</v>
      </c>
    </row>
    <row r="283" spans="1:22" x14ac:dyDescent="0.25">
      <c r="B283" s="1">
        <v>45612</v>
      </c>
      <c r="C283" s="9" t="s">
        <v>393</v>
      </c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Row],[ActualResult]]), "_", IF(Table2[[#This Row],[ActualHomeScore]]=Table2[[#This Row],[PredictedHomeScore]], "Y", "N"))</f>
        <v>_</v>
      </c>
      <c r="R283" s="2"/>
      <c r="S283" s="2" t="str">
        <f t="shared" si="12"/>
        <v>_</v>
      </c>
      <c r="T283" s="45">
        <f>IF(VLOOKUP(Table2[[#This Row],[AwayTeam]],Table3[[Teams]:[D]],2)=VLOOKUP(Table2[[#This Row],[HomeTeam]],Table3[[Teams]:[D]],2),1,0)</f>
        <v>1</v>
      </c>
      <c r="U283" s="45">
        <f>IF(VLOOKUP(Table2[[#This Row],[AwayTeam]],Table3[[Teams]:[D]],3)=VLOOKUP(Table2[[#This Row],[HomeTeam]],Table3[[Teams]:[D]],3),1,0)</f>
        <v>1</v>
      </c>
      <c r="V283" s="45">
        <f>IF(VLOOKUP(Table2[[#This Row],[AwayTeam]],Table3[[Teams]:[D]],2)&lt;&gt;VLOOKUP(Table2[[#This Row],[HomeTeam]],Table3[[Teams]:[D]],2),1,0)</f>
        <v>0</v>
      </c>
    </row>
    <row r="284" spans="1:22" x14ac:dyDescent="0.25">
      <c r="B284" s="1">
        <v>45612</v>
      </c>
      <c r="C284" s="9" t="s">
        <v>394</v>
      </c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Row],[ActualResult]]), "_", IF(Table2[[#This Row],[ActualHomeScore]]=Table2[[#This Row],[PredictedHomeScore]], "Y", "N"))</f>
        <v>_</v>
      </c>
      <c r="R284" s="2"/>
      <c r="S284" s="2" t="str">
        <f t="shared" si="12"/>
        <v>_</v>
      </c>
      <c r="T284" s="45">
        <f>IF(VLOOKUP(Table2[[#This Row],[AwayTeam]],Table3[[Teams]:[D]],2)=VLOOKUP(Table2[[#This Row],[HomeTeam]],Table3[[Teams]:[D]],2),1,0)</f>
        <v>0</v>
      </c>
      <c r="U284" s="45">
        <f>IF(VLOOKUP(Table2[[#This Row],[AwayTeam]],Table3[[Teams]:[D]],3)=VLOOKUP(Table2[[#This Row],[HomeTeam]],Table3[[Teams]:[D]],3),1,0)</f>
        <v>0</v>
      </c>
      <c r="V284" s="45">
        <f>IF(VLOOKUP(Table2[[#This Row],[AwayTeam]],Table3[[Teams]:[D]],2)&lt;&gt;VLOOKUP(Table2[[#This Row],[HomeTeam]],Table3[[Teams]:[D]],2),1,0)</f>
        <v>1</v>
      </c>
    </row>
    <row r="285" spans="1:22" x14ac:dyDescent="0.25">
      <c r="A285" s="5"/>
      <c r="B285" s="3">
        <v>45612</v>
      </c>
      <c r="C285" s="10" t="s">
        <v>395</v>
      </c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Row],[ActualResult]]), "_", IF(Table2[[#This Row],[ActualHomeScore]]=Table2[[#This Row],[PredictedHomeScore]], "Y", "N"))</f>
        <v>_</v>
      </c>
      <c r="R285" s="2"/>
      <c r="S285" s="2" t="str">
        <f t="shared" si="12"/>
        <v>_</v>
      </c>
      <c r="T285" s="45">
        <f>IF(VLOOKUP(Table2[[#This Row],[AwayTeam]],Table3[[Teams]:[D]],2)=VLOOKUP(Table2[[#This Row],[HomeTeam]],Table3[[Teams]:[D]],2),1,0)</f>
        <v>1</v>
      </c>
      <c r="U285" s="45">
        <f>IF(VLOOKUP(Table2[[#This Row],[AwayTeam]],Table3[[Teams]:[D]],3)=VLOOKUP(Table2[[#This Row],[HomeTeam]],Table3[[Teams]:[D]],3),1,0)</f>
        <v>0</v>
      </c>
      <c r="V285" s="45">
        <f>IF(VLOOKUP(Table2[[#This Row],[AwayTeam]],Table3[[Teams]:[D]],2)&lt;&gt;VLOOKUP(Table2[[#This Row],[HomeTeam]],Table3[[Teams]:[D]],2),1,0)</f>
        <v>0</v>
      </c>
    </row>
    <row r="286" spans="1:22" x14ac:dyDescent="0.25">
      <c r="B286" s="1">
        <v>45613</v>
      </c>
      <c r="C286" s="9" t="s">
        <v>396</v>
      </c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Row],[ActualResult]]), "_", IF(Table2[[#This Row],[ActualHomeScore]]=Table2[[#This Row],[PredictedHomeScore]], "Y", "N"))</f>
        <v>_</v>
      </c>
      <c r="R286" s="2"/>
      <c r="S286" s="2" t="str">
        <f t="shared" si="12"/>
        <v>_</v>
      </c>
      <c r="T286" s="45">
        <f>IF(VLOOKUP(Table2[[#This Row],[AwayTeam]],Table3[[Teams]:[D]],2)=VLOOKUP(Table2[[#This Row],[HomeTeam]],Table3[[Teams]:[D]],2),1,0)</f>
        <v>0</v>
      </c>
      <c r="U286" s="45">
        <f>IF(VLOOKUP(Table2[[#This Row],[AwayTeam]],Table3[[Teams]:[D]],3)=VLOOKUP(Table2[[#This Row],[HomeTeam]],Table3[[Teams]:[D]],3),1,0)</f>
        <v>0</v>
      </c>
      <c r="V286" s="45">
        <f>IF(VLOOKUP(Table2[[#This Row],[AwayTeam]],Table3[[Teams]:[D]],2)&lt;&gt;VLOOKUP(Table2[[#This Row],[HomeTeam]],Table3[[Teams]:[D]],2),1,0)</f>
        <v>1</v>
      </c>
    </row>
    <row r="287" spans="1:22" x14ac:dyDescent="0.25">
      <c r="B287" s="1">
        <v>45613</v>
      </c>
      <c r="C287" s="9" t="s">
        <v>397</v>
      </c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Row],[ActualResult]]), "_", IF(Table2[[#This Row],[ActualHomeScore]]=Table2[[#This Row],[PredictedHomeScore]], "Y", "N"))</f>
        <v>_</v>
      </c>
      <c r="R287" s="2"/>
      <c r="S287" s="2" t="str">
        <f t="shared" si="12"/>
        <v>_</v>
      </c>
      <c r="T287" s="45">
        <f>IF(VLOOKUP(Table2[[#This Row],[AwayTeam]],Table3[[Teams]:[D]],2)=VLOOKUP(Table2[[#This Row],[HomeTeam]],Table3[[Teams]:[D]],2),1,0)</f>
        <v>0</v>
      </c>
      <c r="U287" s="45">
        <f>IF(VLOOKUP(Table2[[#This Row],[AwayTeam]],Table3[[Teams]:[D]],3)=VLOOKUP(Table2[[#This Row],[HomeTeam]],Table3[[Teams]:[D]],3),1,0)</f>
        <v>0</v>
      </c>
      <c r="V287" s="45">
        <f>IF(VLOOKUP(Table2[[#This Row],[AwayTeam]],Table3[[Teams]:[D]],2)&lt;&gt;VLOOKUP(Table2[[#This Row],[HomeTeam]],Table3[[Teams]:[D]],2),1,0)</f>
        <v>1</v>
      </c>
    </row>
    <row r="288" spans="1:22" x14ac:dyDescent="0.25">
      <c r="B288" s="1">
        <v>45613</v>
      </c>
      <c r="C288" s="9" t="s">
        <v>398</v>
      </c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Row],[ActualResult]]), "_", IF(Table2[[#This Row],[ActualHomeScore]]=Table2[[#This Row],[PredictedHomeScore]], "Y", "N"))</f>
        <v>_</v>
      </c>
      <c r="R288" s="2"/>
      <c r="S288" s="2" t="str">
        <f t="shared" si="12"/>
        <v>_</v>
      </c>
      <c r="T288" s="45">
        <f>IF(VLOOKUP(Table2[[#This Row],[AwayTeam]],Table3[[Teams]:[D]],2)=VLOOKUP(Table2[[#This Row],[HomeTeam]],Table3[[Teams]:[D]],2),1,0)</f>
        <v>0</v>
      </c>
      <c r="U288" s="45">
        <f>IF(VLOOKUP(Table2[[#This Row],[AwayTeam]],Table3[[Teams]:[D]],3)=VLOOKUP(Table2[[#This Row],[HomeTeam]],Table3[[Teams]:[D]],3),1,0)</f>
        <v>0</v>
      </c>
      <c r="V288" s="45">
        <f>IF(VLOOKUP(Table2[[#This Row],[AwayTeam]],Table3[[Teams]:[D]],2)&lt;&gt;VLOOKUP(Table2[[#This Row],[HomeTeam]],Table3[[Teams]:[D]],2),1,0)</f>
        <v>1</v>
      </c>
    </row>
    <row r="289" spans="1:22" x14ac:dyDescent="0.25">
      <c r="A289" s="5"/>
      <c r="B289" s="3">
        <v>45613</v>
      </c>
      <c r="C289" s="10" t="s">
        <v>399</v>
      </c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Row],[ActualResult]]), "_", IF(Table2[[#This Row],[ActualHomeScore]]=Table2[[#This Row],[PredictedHomeScore]], "Y", "N"))</f>
        <v>_</v>
      </c>
      <c r="R289" s="2"/>
      <c r="S289" s="2" t="str">
        <f t="shared" si="12"/>
        <v>_</v>
      </c>
      <c r="T289" s="45">
        <f>IF(VLOOKUP(Table2[[#This Row],[AwayTeam]],Table3[[Teams]:[D]],2)=VLOOKUP(Table2[[#This Row],[HomeTeam]],Table3[[Teams]:[D]],2),1,0)</f>
        <v>1</v>
      </c>
      <c r="U289" s="45">
        <f>IF(VLOOKUP(Table2[[#This Row],[AwayTeam]],Table3[[Teams]:[D]],3)=VLOOKUP(Table2[[#This Row],[HomeTeam]],Table3[[Teams]:[D]],3),1,0)</f>
        <v>0</v>
      </c>
      <c r="V289" s="45">
        <f>IF(VLOOKUP(Table2[[#This Row],[AwayTeam]],Table3[[Teams]:[D]],2)&lt;&gt;VLOOKUP(Table2[[#This Row],[HomeTeam]],Table3[[Teams]:[D]],2),1,0)</f>
        <v>0</v>
      </c>
    </row>
    <row r="290" spans="1:22" x14ac:dyDescent="0.25">
      <c r="B290" s="1">
        <v>45614</v>
      </c>
      <c r="C290" s="9" t="s">
        <v>400</v>
      </c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Row],[ActualResult]]), "_", IF(Table2[[#This Row],[ActualHomeScore]]=Table2[[#This Row],[PredictedHomeScore]], "Y", "N"))</f>
        <v>_</v>
      </c>
      <c r="R290" s="2"/>
      <c r="S290" s="2" t="str">
        <f t="shared" si="12"/>
        <v>_</v>
      </c>
      <c r="T290" s="45">
        <f>IF(VLOOKUP(Table2[[#This Row],[AwayTeam]],Table3[[Teams]:[D]],2)=VLOOKUP(Table2[[#This Row],[HomeTeam]],Table3[[Teams]:[D]],2),1,0)</f>
        <v>1</v>
      </c>
      <c r="U290" s="45">
        <f>IF(VLOOKUP(Table2[[#This Row],[AwayTeam]],Table3[[Teams]:[D]],3)=VLOOKUP(Table2[[#This Row],[HomeTeam]],Table3[[Teams]:[D]],3),1,0)</f>
        <v>0</v>
      </c>
      <c r="V290" s="45">
        <f>IF(VLOOKUP(Table2[[#This Row],[AwayTeam]],Table3[[Teams]:[D]],2)&lt;&gt;VLOOKUP(Table2[[#This Row],[HomeTeam]],Table3[[Teams]:[D]],2),1,0)</f>
        <v>0</v>
      </c>
    </row>
    <row r="291" spans="1:22" x14ac:dyDescent="0.25">
      <c r="B291" s="1">
        <v>45614</v>
      </c>
      <c r="C291" s="9" t="s">
        <v>401</v>
      </c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Row],[ActualResult]]), "_", IF(Table2[[#This Row],[ActualHomeScore]]=Table2[[#This Row],[PredictedHomeScore]], "Y", "N"))</f>
        <v>_</v>
      </c>
      <c r="R291" s="2"/>
      <c r="S291" s="2" t="str">
        <f t="shared" si="12"/>
        <v>_</v>
      </c>
      <c r="T291" s="45">
        <f>IF(VLOOKUP(Table2[[#This Row],[AwayTeam]],Table3[[Teams]:[D]],2)=VLOOKUP(Table2[[#This Row],[HomeTeam]],Table3[[Teams]:[D]],2),1,0)</f>
        <v>0</v>
      </c>
      <c r="U291" s="45">
        <f>IF(VLOOKUP(Table2[[#This Row],[AwayTeam]],Table3[[Teams]:[D]],3)=VLOOKUP(Table2[[#This Row],[HomeTeam]],Table3[[Teams]:[D]],3),1,0)</f>
        <v>0</v>
      </c>
      <c r="V291" s="45">
        <f>IF(VLOOKUP(Table2[[#This Row],[AwayTeam]],Table3[[Teams]:[D]],2)&lt;&gt;VLOOKUP(Table2[[#This Row],[HomeTeam]],Table3[[Teams]:[D]],2),1,0)</f>
        <v>1</v>
      </c>
    </row>
    <row r="292" spans="1:22" x14ac:dyDescent="0.25">
      <c r="B292" s="1">
        <v>45614</v>
      </c>
      <c r="C292" s="9" t="s">
        <v>402</v>
      </c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Row],[ActualResult]]), "_", IF(Table2[[#This Row],[ActualHomeScore]]=Table2[[#This Row],[PredictedHomeScore]], "Y", "N"))</f>
        <v>_</v>
      </c>
      <c r="R292" s="2"/>
      <c r="S292" s="2" t="str">
        <f t="shared" si="12"/>
        <v>_</v>
      </c>
      <c r="T292" s="45">
        <f>IF(VLOOKUP(Table2[[#This Row],[AwayTeam]],Table3[[Teams]:[D]],2)=VLOOKUP(Table2[[#This Row],[HomeTeam]],Table3[[Teams]:[D]],2),1,0)</f>
        <v>0</v>
      </c>
      <c r="U292" s="45">
        <f>IF(VLOOKUP(Table2[[#This Row],[AwayTeam]],Table3[[Teams]:[D]],3)=VLOOKUP(Table2[[#This Row],[HomeTeam]],Table3[[Teams]:[D]],3),1,0)</f>
        <v>0</v>
      </c>
      <c r="V292" s="45">
        <f>IF(VLOOKUP(Table2[[#This Row],[AwayTeam]],Table3[[Teams]:[D]],2)&lt;&gt;VLOOKUP(Table2[[#This Row],[HomeTeam]],Table3[[Teams]:[D]],2),1,0)</f>
        <v>1</v>
      </c>
    </row>
    <row r="293" spans="1:22" x14ac:dyDescent="0.25">
      <c r="B293" s="1">
        <v>45614</v>
      </c>
      <c r="C293" s="9" t="s">
        <v>403</v>
      </c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Row],[ActualResult]]), "_", IF(Table2[[#This Row],[ActualHomeScore]]=Table2[[#This Row],[PredictedHomeScore]], "Y", "N"))</f>
        <v>_</v>
      </c>
      <c r="R293" s="2"/>
      <c r="S293" s="2" t="str">
        <f t="shared" si="12"/>
        <v>_</v>
      </c>
      <c r="T293" s="45">
        <f>IF(VLOOKUP(Table2[[#This Row],[AwayTeam]],Table3[[Teams]:[D]],2)=VLOOKUP(Table2[[#This Row],[HomeTeam]],Table3[[Teams]:[D]],2),1,0)</f>
        <v>1</v>
      </c>
      <c r="U293" s="45">
        <f>IF(VLOOKUP(Table2[[#This Row],[AwayTeam]],Table3[[Teams]:[D]],3)=VLOOKUP(Table2[[#This Row],[HomeTeam]],Table3[[Teams]:[D]],3),1,0)</f>
        <v>0</v>
      </c>
      <c r="V293" s="45">
        <f>IF(VLOOKUP(Table2[[#This Row],[AwayTeam]],Table3[[Teams]:[D]],2)&lt;&gt;VLOOKUP(Table2[[#This Row],[HomeTeam]],Table3[[Teams]:[D]],2),1,0)</f>
        <v>0</v>
      </c>
    </row>
    <row r="294" spans="1:22" x14ac:dyDescent="0.25">
      <c r="B294" s="1">
        <v>45614</v>
      </c>
      <c r="C294" s="9" t="s">
        <v>404</v>
      </c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Row],[ActualResult]]), "_", IF(Table2[[#This Row],[ActualHomeScore]]=Table2[[#This Row],[PredictedHomeScore]], "Y", "N"))</f>
        <v>_</v>
      </c>
      <c r="R294" s="2"/>
      <c r="S294" s="2" t="str">
        <f t="shared" si="12"/>
        <v>_</v>
      </c>
      <c r="T294" s="45">
        <f>IF(VLOOKUP(Table2[[#This Row],[AwayTeam]],Table3[[Teams]:[D]],2)=VLOOKUP(Table2[[#This Row],[HomeTeam]],Table3[[Teams]:[D]],2),1,0)</f>
        <v>0</v>
      </c>
      <c r="U294" s="45">
        <f>IF(VLOOKUP(Table2[[#This Row],[AwayTeam]],Table3[[Teams]:[D]],3)=VLOOKUP(Table2[[#This Row],[HomeTeam]],Table3[[Teams]:[D]],3),1,0)</f>
        <v>0</v>
      </c>
      <c r="V294" s="45">
        <f>IF(VLOOKUP(Table2[[#This Row],[AwayTeam]],Table3[[Teams]:[D]],2)&lt;&gt;VLOOKUP(Table2[[#This Row],[HomeTeam]],Table3[[Teams]:[D]],2),1,0)</f>
        <v>1</v>
      </c>
    </row>
    <row r="295" spans="1:22" x14ac:dyDescent="0.25">
      <c r="A295" s="5"/>
      <c r="B295" s="3">
        <v>45614</v>
      </c>
      <c r="C295" s="10" t="s">
        <v>405</v>
      </c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Row],[ActualResult]]), "_", IF(Table2[[#This Row],[ActualHomeScore]]=Table2[[#This Row],[PredictedHomeScore]], "Y", "N"))</f>
        <v>_</v>
      </c>
      <c r="R295" s="2"/>
      <c r="S295" s="2" t="str">
        <f t="shared" si="12"/>
        <v>_</v>
      </c>
      <c r="T295" s="45">
        <f>IF(VLOOKUP(Table2[[#This Row],[AwayTeam]],Table3[[Teams]:[D]],2)=VLOOKUP(Table2[[#This Row],[HomeTeam]],Table3[[Teams]:[D]],2),1,0)</f>
        <v>0</v>
      </c>
      <c r="U295" s="45">
        <f>IF(VLOOKUP(Table2[[#This Row],[AwayTeam]],Table3[[Teams]:[D]],3)=VLOOKUP(Table2[[#This Row],[HomeTeam]],Table3[[Teams]:[D]],3),1,0)</f>
        <v>0</v>
      </c>
      <c r="V295" s="45">
        <f>IF(VLOOKUP(Table2[[#This Row],[AwayTeam]],Table3[[Teams]:[D]],2)&lt;&gt;VLOOKUP(Table2[[#This Row],[HomeTeam]],Table3[[Teams]:[D]],2),1,0)</f>
        <v>1</v>
      </c>
    </row>
    <row r="296" spans="1:22" x14ac:dyDescent="0.25">
      <c r="B296" s="1">
        <v>45615</v>
      </c>
      <c r="C296" s="9" t="s">
        <v>406</v>
      </c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Row],[ActualResult]]), "_", IF(Table2[[#This Row],[ActualHomeScore]]=Table2[[#This Row],[PredictedHomeScore]], "Y", "N"))</f>
        <v>_</v>
      </c>
      <c r="R296" s="2"/>
      <c r="S296" s="2" t="str">
        <f t="shared" si="12"/>
        <v>_</v>
      </c>
      <c r="T296" s="45">
        <f>IF(VLOOKUP(Table2[[#This Row],[AwayTeam]],Table3[[Teams]:[D]],2)=VLOOKUP(Table2[[#This Row],[HomeTeam]],Table3[[Teams]:[D]],2),1,0)</f>
        <v>0</v>
      </c>
      <c r="U296" s="45">
        <f>IF(VLOOKUP(Table2[[#This Row],[AwayTeam]],Table3[[Teams]:[D]],3)=VLOOKUP(Table2[[#This Row],[HomeTeam]],Table3[[Teams]:[D]],3),1,0)</f>
        <v>0</v>
      </c>
      <c r="V296" s="45">
        <f>IF(VLOOKUP(Table2[[#This Row],[AwayTeam]],Table3[[Teams]:[D]],2)&lt;&gt;VLOOKUP(Table2[[#This Row],[HomeTeam]],Table3[[Teams]:[D]],2),1,0)</f>
        <v>1</v>
      </c>
    </row>
    <row r="297" spans="1:22" x14ac:dyDescent="0.25">
      <c r="B297" s="1">
        <v>45615</v>
      </c>
      <c r="C297" s="9" t="s">
        <v>407</v>
      </c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Row],[ActualResult]]), "_", IF(Table2[[#This Row],[ActualHomeScore]]=Table2[[#This Row],[PredictedHomeScore]], "Y", "N"))</f>
        <v>_</v>
      </c>
      <c r="R297" s="2"/>
      <c r="S297" s="2" t="str">
        <f t="shared" si="12"/>
        <v>_</v>
      </c>
      <c r="T297" s="45">
        <f>IF(VLOOKUP(Table2[[#This Row],[AwayTeam]],Table3[[Teams]:[D]],2)=VLOOKUP(Table2[[#This Row],[HomeTeam]],Table3[[Teams]:[D]],2),1,0)</f>
        <v>1</v>
      </c>
      <c r="U297" s="45">
        <f>IF(VLOOKUP(Table2[[#This Row],[AwayTeam]],Table3[[Teams]:[D]],3)=VLOOKUP(Table2[[#This Row],[HomeTeam]],Table3[[Teams]:[D]],3),1,0)</f>
        <v>0</v>
      </c>
      <c r="V297" s="45">
        <f>IF(VLOOKUP(Table2[[#This Row],[AwayTeam]],Table3[[Teams]:[D]],2)&lt;&gt;VLOOKUP(Table2[[#This Row],[HomeTeam]],Table3[[Teams]:[D]],2),1,0)</f>
        <v>0</v>
      </c>
    </row>
    <row r="298" spans="1:22" x14ac:dyDescent="0.25">
      <c r="B298" s="1">
        <v>45615</v>
      </c>
      <c r="C298" s="9" t="s">
        <v>408</v>
      </c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Row],[ActualResult]]), "_", IF(Table2[[#This Row],[ActualHomeScore]]=Table2[[#This Row],[PredictedHomeScore]], "Y", "N"))</f>
        <v>_</v>
      </c>
      <c r="R298" s="2"/>
      <c r="S298" s="2" t="str">
        <f t="shared" si="12"/>
        <v>_</v>
      </c>
      <c r="T298" s="45">
        <f>IF(VLOOKUP(Table2[[#This Row],[AwayTeam]],Table3[[Teams]:[D]],2)=VLOOKUP(Table2[[#This Row],[HomeTeam]],Table3[[Teams]:[D]],2),1,0)</f>
        <v>1</v>
      </c>
      <c r="U298" s="45">
        <f>IF(VLOOKUP(Table2[[#This Row],[AwayTeam]],Table3[[Teams]:[D]],3)=VLOOKUP(Table2[[#This Row],[HomeTeam]],Table3[[Teams]:[D]],3),1,0)</f>
        <v>1</v>
      </c>
      <c r="V298" s="45">
        <f>IF(VLOOKUP(Table2[[#This Row],[AwayTeam]],Table3[[Teams]:[D]],2)&lt;&gt;VLOOKUP(Table2[[#This Row],[HomeTeam]],Table3[[Teams]:[D]],2),1,0)</f>
        <v>0</v>
      </c>
    </row>
    <row r="299" spans="1:22" x14ac:dyDescent="0.25">
      <c r="B299" s="1">
        <v>45615</v>
      </c>
      <c r="C299" s="9" t="s">
        <v>409</v>
      </c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Row],[ActualResult]]), "_", IF(Table2[[#This Row],[ActualHomeScore]]=Table2[[#This Row],[PredictedHomeScore]], "Y", "N"))</f>
        <v>_</v>
      </c>
      <c r="R299" s="2"/>
      <c r="S299" s="2" t="str">
        <f t="shared" si="12"/>
        <v>_</v>
      </c>
      <c r="T299" s="45">
        <f>IF(VLOOKUP(Table2[[#This Row],[AwayTeam]],Table3[[Teams]:[D]],2)=VLOOKUP(Table2[[#This Row],[HomeTeam]],Table3[[Teams]:[D]],2),1,0)</f>
        <v>0</v>
      </c>
      <c r="U299" s="45">
        <f>IF(VLOOKUP(Table2[[#This Row],[AwayTeam]],Table3[[Teams]:[D]],3)=VLOOKUP(Table2[[#This Row],[HomeTeam]],Table3[[Teams]:[D]],3),1,0)</f>
        <v>0</v>
      </c>
      <c r="V299" s="45">
        <f>IF(VLOOKUP(Table2[[#This Row],[AwayTeam]],Table3[[Teams]:[D]],2)&lt;&gt;VLOOKUP(Table2[[#This Row],[HomeTeam]],Table3[[Teams]:[D]],2),1,0)</f>
        <v>1</v>
      </c>
    </row>
    <row r="300" spans="1:22" x14ac:dyDescent="0.25">
      <c r="B300" s="1">
        <v>45615</v>
      </c>
      <c r="C300" s="9" t="s">
        <v>410</v>
      </c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Row],[ActualResult]]), "_", IF(Table2[[#This Row],[ActualHomeScore]]=Table2[[#This Row],[PredictedHomeScore]], "Y", "N"))</f>
        <v>_</v>
      </c>
      <c r="R300" s="2"/>
      <c r="S300" s="2" t="str">
        <f t="shared" si="12"/>
        <v>_</v>
      </c>
      <c r="T300" s="45">
        <f>IF(VLOOKUP(Table2[[#This Row],[AwayTeam]],Table3[[Teams]:[D]],2)=VLOOKUP(Table2[[#This Row],[HomeTeam]],Table3[[Teams]:[D]],2),1,0)</f>
        <v>1</v>
      </c>
      <c r="U300" s="45">
        <f>IF(VLOOKUP(Table2[[#This Row],[AwayTeam]],Table3[[Teams]:[D]],3)=VLOOKUP(Table2[[#This Row],[HomeTeam]],Table3[[Teams]:[D]],3),1,0)</f>
        <v>0</v>
      </c>
      <c r="V300" s="45">
        <f>IF(VLOOKUP(Table2[[#This Row],[AwayTeam]],Table3[[Teams]:[D]],2)&lt;&gt;VLOOKUP(Table2[[#This Row],[HomeTeam]],Table3[[Teams]:[D]],2),1,0)</f>
        <v>0</v>
      </c>
    </row>
    <row r="301" spans="1:22" x14ac:dyDescent="0.25">
      <c r="B301" s="1">
        <v>45615</v>
      </c>
      <c r="C301" s="9" t="s">
        <v>411</v>
      </c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Row],[ActualResult]]), "_", IF(Table2[[#This Row],[ActualHomeScore]]=Table2[[#This Row],[PredictedHomeScore]], "Y", "N"))</f>
        <v>_</v>
      </c>
      <c r="R301" s="2"/>
      <c r="S301" s="2" t="str">
        <f t="shared" si="12"/>
        <v>_</v>
      </c>
      <c r="T301" s="45">
        <f>IF(VLOOKUP(Table2[[#This Row],[AwayTeam]],Table3[[Teams]:[D]],2)=VLOOKUP(Table2[[#This Row],[HomeTeam]],Table3[[Teams]:[D]],2),1,0)</f>
        <v>0</v>
      </c>
      <c r="U301" s="45">
        <f>IF(VLOOKUP(Table2[[#This Row],[AwayTeam]],Table3[[Teams]:[D]],3)=VLOOKUP(Table2[[#This Row],[HomeTeam]],Table3[[Teams]:[D]],3),1,0)</f>
        <v>0</v>
      </c>
      <c r="V301" s="45">
        <f>IF(VLOOKUP(Table2[[#This Row],[AwayTeam]],Table3[[Teams]:[D]],2)&lt;&gt;VLOOKUP(Table2[[#This Row],[HomeTeam]],Table3[[Teams]:[D]],2),1,0)</f>
        <v>1</v>
      </c>
    </row>
    <row r="302" spans="1:22" x14ac:dyDescent="0.25">
      <c r="A302" s="5"/>
      <c r="B302" s="3">
        <v>45615</v>
      </c>
      <c r="C302" s="10" t="s">
        <v>412</v>
      </c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Row],[ActualResult]]), "_", IF(Table2[[#This Row],[ActualHomeScore]]=Table2[[#This Row],[PredictedHomeScore]], "Y", "N"))</f>
        <v>_</v>
      </c>
      <c r="R302" s="2"/>
      <c r="S302" s="2" t="str">
        <f t="shared" si="12"/>
        <v>_</v>
      </c>
      <c r="T302" s="45">
        <f>IF(VLOOKUP(Table2[[#This Row],[AwayTeam]],Table3[[Teams]:[D]],2)=VLOOKUP(Table2[[#This Row],[HomeTeam]],Table3[[Teams]:[D]],2),1,0)</f>
        <v>0</v>
      </c>
      <c r="U302" s="45">
        <f>IF(VLOOKUP(Table2[[#This Row],[AwayTeam]],Table3[[Teams]:[D]],3)=VLOOKUP(Table2[[#This Row],[HomeTeam]],Table3[[Teams]:[D]],3),1,0)</f>
        <v>0</v>
      </c>
      <c r="V302" s="45">
        <f>IF(VLOOKUP(Table2[[#This Row],[AwayTeam]],Table3[[Teams]:[D]],2)&lt;&gt;VLOOKUP(Table2[[#This Row],[HomeTeam]],Table3[[Teams]:[D]],2),1,0)</f>
        <v>1</v>
      </c>
    </row>
    <row r="303" spans="1:22" x14ac:dyDescent="0.25">
      <c r="B303" s="1">
        <v>45616</v>
      </c>
      <c r="C303" s="9" t="s">
        <v>413</v>
      </c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Row],[ActualResult]]), "_", IF(Table2[[#This Row],[ActualHomeScore]]=Table2[[#This Row],[PredictedHomeScore]], "Y", "N"))</f>
        <v>_</v>
      </c>
      <c r="R303" s="2"/>
      <c r="S303" s="2" t="str">
        <f t="shared" si="12"/>
        <v>_</v>
      </c>
      <c r="T303" s="45">
        <f>IF(VLOOKUP(Table2[[#This Row],[AwayTeam]],Table3[[Teams]:[D]],2)=VLOOKUP(Table2[[#This Row],[HomeTeam]],Table3[[Teams]:[D]],2),1,0)</f>
        <v>0</v>
      </c>
      <c r="U303" s="45">
        <f>IF(VLOOKUP(Table2[[#This Row],[AwayTeam]],Table3[[Teams]:[D]],3)=VLOOKUP(Table2[[#This Row],[HomeTeam]],Table3[[Teams]:[D]],3),1,0)</f>
        <v>0</v>
      </c>
      <c r="V303" s="45">
        <f>IF(VLOOKUP(Table2[[#This Row],[AwayTeam]],Table3[[Teams]:[D]],2)&lt;&gt;VLOOKUP(Table2[[#This Row],[HomeTeam]],Table3[[Teams]:[D]],2),1,0)</f>
        <v>1</v>
      </c>
    </row>
    <row r="304" spans="1:22" x14ac:dyDescent="0.25">
      <c r="B304" s="1">
        <v>45616</v>
      </c>
      <c r="C304" s="9" t="s">
        <v>414</v>
      </c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Row],[ActualResult]]), "_", IF(Table2[[#This Row],[ActualHomeScore]]=Table2[[#This Row],[PredictedHomeScore]], "Y", "N"))</f>
        <v>_</v>
      </c>
      <c r="R304" s="2"/>
      <c r="S304" s="2" t="str">
        <f t="shared" si="12"/>
        <v>_</v>
      </c>
      <c r="T304" s="45">
        <f>IF(VLOOKUP(Table2[[#This Row],[AwayTeam]],Table3[[Teams]:[D]],2)=VLOOKUP(Table2[[#This Row],[HomeTeam]],Table3[[Teams]:[D]],2),1,0)</f>
        <v>1</v>
      </c>
      <c r="U304" s="45">
        <f>IF(VLOOKUP(Table2[[#This Row],[AwayTeam]],Table3[[Teams]:[D]],3)=VLOOKUP(Table2[[#This Row],[HomeTeam]],Table3[[Teams]:[D]],3),1,0)</f>
        <v>1</v>
      </c>
      <c r="V304" s="45">
        <f>IF(VLOOKUP(Table2[[#This Row],[AwayTeam]],Table3[[Teams]:[D]],2)&lt;&gt;VLOOKUP(Table2[[#This Row],[HomeTeam]],Table3[[Teams]:[D]],2),1,0)</f>
        <v>0</v>
      </c>
    </row>
    <row r="305" spans="1:22" x14ac:dyDescent="0.25">
      <c r="B305" s="1">
        <v>45616</v>
      </c>
      <c r="C305" s="9" t="s">
        <v>415</v>
      </c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Row],[ActualResult]]), "_", IF(Table2[[#This Row],[ActualHomeScore]]=Table2[[#This Row],[PredictedHomeScore]], "Y", "N"))</f>
        <v>_</v>
      </c>
      <c r="R305" s="2"/>
      <c r="S305" s="2" t="str">
        <f t="shared" si="12"/>
        <v>_</v>
      </c>
      <c r="T305" s="45">
        <f>IF(VLOOKUP(Table2[[#This Row],[AwayTeam]],Table3[[Teams]:[D]],2)=VLOOKUP(Table2[[#This Row],[HomeTeam]],Table3[[Teams]:[D]],2),1,0)</f>
        <v>1</v>
      </c>
      <c r="U305" s="45">
        <f>IF(VLOOKUP(Table2[[#This Row],[AwayTeam]],Table3[[Teams]:[D]],3)=VLOOKUP(Table2[[#This Row],[HomeTeam]],Table3[[Teams]:[D]],3),1,0)</f>
        <v>0</v>
      </c>
      <c r="V305" s="45">
        <f>IF(VLOOKUP(Table2[[#This Row],[AwayTeam]],Table3[[Teams]:[D]],2)&lt;&gt;VLOOKUP(Table2[[#This Row],[HomeTeam]],Table3[[Teams]:[D]],2),1,0)</f>
        <v>0</v>
      </c>
    </row>
    <row r="306" spans="1:22" x14ac:dyDescent="0.25">
      <c r="B306" s="1">
        <v>45616</v>
      </c>
      <c r="C306" s="9" t="s">
        <v>416</v>
      </c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Row],[ActualResult]]), "_", IF(Table2[[#This Row],[ActualHomeScore]]=Table2[[#This Row],[PredictedHomeScore]], "Y", "N"))</f>
        <v>_</v>
      </c>
      <c r="R306" s="2"/>
      <c r="S306" s="2" t="str">
        <f t="shared" si="12"/>
        <v>_</v>
      </c>
      <c r="T306" s="45">
        <f>IF(VLOOKUP(Table2[[#This Row],[AwayTeam]],Table3[[Teams]:[D]],2)=VLOOKUP(Table2[[#This Row],[HomeTeam]],Table3[[Teams]:[D]],2),1,0)</f>
        <v>1</v>
      </c>
      <c r="U306" s="45">
        <f>IF(VLOOKUP(Table2[[#This Row],[AwayTeam]],Table3[[Teams]:[D]],3)=VLOOKUP(Table2[[#This Row],[HomeTeam]],Table3[[Teams]:[D]],3),1,0)</f>
        <v>0</v>
      </c>
      <c r="V306" s="45">
        <f>IF(VLOOKUP(Table2[[#This Row],[AwayTeam]],Table3[[Teams]:[D]],2)&lt;&gt;VLOOKUP(Table2[[#This Row],[HomeTeam]],Table3[[Teams]:[D]],2),1,0)</f>
        <v>0</v>
      </c>
    </row>
    <row r="307" spans="1:22" x14ac:dyDescent="0.25">
      <c r="A307" s="5"/>
      <c r="B307" s="3">
        <v>45616</v>
      </c>
      <c r="C307" s="10" t="s">
        <v>417</v>
      </c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Row],[ActualResult]]), "_", IF(Table2[[#This Row],[ActualHomeScore]]=Table2[[#This Row],[PredictedHomeScore]], "Y", "N"))</f>
        <v>_</v>
      </c>
      <c r="R307" s="2"/>
      <c r="S307" s="2" t="str">
        <f t="shared" si="12"/>
        <v>_</v>
      </c>
      <c r="T307" s="45">
        <f>IF(VLOOKUP(Table2[[#This Row],[AwayTeam]],Table3[[Teams]:[D]],2)=VLOOKUP(Table2[[#This Row],[HomeTeam]],Table3[[Teams]:[D]],2),1,0)</f>
        <v>0</v>
      </c>
      <c r="U307" s="45">
        <f>IF(VLOOKUP(Table2[[#This Row],[AwayTeam]],Table3[[Teams]:[D]],3)=VLOOKUP(Table2[[#This Row],[HomeTeam]],Table3[[Teams]:[D]],3),1,0)</f>
        <v>0</v>
      </c>
      <c r="V307" s="45">
        <f>IF(VLOOKUP(Table2[[#This Row],[AwayTeam]],Table3[[Teams]:[D]],2)&lt;&gt;VLOOKUP(Table2[[#This Row],[HomeTeam]],Table3[[Teams]:[D]],2),1,0)</f>
        <v>1</v>
      </c>
    </row>
    <row r="308" spans="1:22" x14ac:dyDescent="0.25">
      <c r="B308" s="1">
        <v>45617</v>
      </c>
      <c r="C308" s="9" t="s">
        <v>418</v>
      </c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Row],[ActualResult]]), "_", IF(Table2[[#This Row],[ActualHomeScore]]=Table2[[#This Row],[PredictedHomeScore]], "Y", "N"))</f>
        <v>_</v>
      </c>
      <c r="R308" s="2"/>
      <c r="S308" s="2" t="str">
        <f t="shared" si="12"/>
        <v>_</v>
      </c>
      <c r="T308" s="45">
        <f>IF(VLOOKUP(Table2[[#This Row],[AwayTeam]],Table3[[Teams]:[D]],2)=VLOOKUP(Table2[[#This Row],[HomeTeam]],Table3[[Teams]:[D]],2),1,0)</f>
        <v>0</v>
      </c>
      <c r="U308" s="45">
        <f>IF(VLOOKUP(Table2[[#This Row],[AwayTeam]],Table3[[Teams]:[D]],3)=VLOOKUP(Table2[[#This Row],[HomeTeam]],Table3[[Teams]:[D]],3),1,0)</f>
        <v>0</v>
      </c>
      <c r="V308" s="45">
        <f>IF(VLOOKUP(Table2[[#This Row],[AwayTeam]],Table3[[Teams]:[D]],2)&lt;&gt;VLOOKUP(Table2[[#This Row],[HomeTeam]],Table3[[Teams]:[D]],2),1,0)</f>
        <v>1</v>
      </c>
    </row>
    <row r="309" spans="1:22" x14ac:dyDescent="0.25">
      <c r="B309" s="1">
        <v>45617</v>
      </c>
      <c r="C309" s="9" t="s">
        <v>419</v>
      </c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Row],[ActualResult]]), "_", IF(Table2[[#This Row],[ActualHomeScore]]=Table2[[#This Row],[PredictedHomeScore]], "Y", "N"))</f>
        <v>_</v>
      </c>
      <c r="R309" s="2"/>
      <c r="S309" s="2" t="str">
        <f t="shared" si="12"/>
        <v>_</v>
      </c>
      <c r="T309" s="45">
        <f>IF(VLOOKUP(Table2[[#This Row],[AwayTeam]],Table3[[Teams]:[D]],2)=VLOOKUP(Table2[[#This Row],[HomeTeam]],Table3[[Teams]:[D]],2),1,0)</f>
        <v>0</v>
      </c>
      <c r="U309" s="45">
        <f>IF(VLOOKUP(Table2[[#This Row],[AwayTeam]],Table3[[Teams]:[D]],3)=VLOOKUP(Table2[[#This Row],[HomeTeam]],Table3[[Teams]:[D]],3),1,0)</f>
        <v>0</v>
      </c>
      <c r="V309" s="45">
        <f>IF(VLOOKUP(Table2[[#This Row],[AwayTeam]],Table3[[Teams]:[D]],2)&lt;&gt;VLOOKUP(Table2[[#This Row],[HomeTeam]],Table3[[Teams]:[D]],2),1,0)</f>
        <v>1</v>
      </c>
    </row>
    <row r="310" spans="1:22" x14ac:dyDescent="0.25">
      <c r="B310" s="1">
        <v>45617</v>
      </c>
      <c r="C310" s="9" t="s">
        <v>420</v>
      </c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Row],[ActualResult]]), "_", IF(Table2[[#This Row],[ActualHomeScore]]=Table2[[#This Row],[PredictedHomeScore]], "Y", "N"))</f>
        <v>_</v>
      </c>
      <c r="R310" s="2"/>
      <c r="S310" s="2" t="str">
        <f t="shared" si="12"/>
        <v>_</v>
      </c>
      <c r="T310" s="45">
        <f>IF(VLOOKUP(Table2[[#This Row],[AwayTeam]],Table3[[Teams]:[D]],2)=VLOOKUP(Table2[[#This Row],[HomeTeam]],Table3[[Teams]:[D]],2),1,0)</f>
        <v>1</v>
      </c>
      <c r="U310" s="45">
        <f>IF(VLOOKUP(Table2[[#This Row],[AwayTeam]],Table3[[Teams]:[D]],3)=VLOOKUP(Table2[[#This Row],[HomeTeam]],Table3[[Teams]:[D]],3),1,0)</f>
        <v>0</v>
      </c>
      <c r="V310" s="45">
        <f>IF(VLOOKUP(Table2[[#This Row],[AwayTeam]],Table3[[Teams]:[D]],2)&lt;&gt;VLOOKUP(Table2[[#This Row],[HomeTeam]],Table3[[Teams]:[D]],2),1,0)</f>
        <v>0</v>
      </c>
    </row>
    <row r="311" spans="1:22" x14ac:dyDescent="0.25">
      <c r="B311" s="1">
        <v>45617</v>
      </c>
      <c r="C311" s="9" t="s">
        <v>421</v>
      </c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Row],[ActualResult]]), "_", IF(Table2[[#This Row],[ActualHomeScore]]=Table2[[#This Row],[PredictedHomeScore]], "Y", "N"))</f>
        <v>_</v>
      </c>
      <c r="R311" s="2"/>
      <c r="S311" s="2" t="str">
        <f t="shared" si="12"/>
        <v>_</v>
      </c>
      <c r="T311" s="45">
        <f>IF(VLOOKUP(Table2[[#This Row],[AwayTeam]],Table3[[Teams]:[D]],2)=VLOOKUP(Table2[[#This Row],[HomeTeam]],Table3[[Teams]:[D]],2),1,0)</f>
        <v>1</v>
      </c>
      <c r="U311" s="45">
        <f>IF(VLOOKUP(Table2[[#This Row],[AwayTeam]],Table3[[Teams]:[D]],3)=VLOOKUP(Table2[[#This Row],[HomeTeam]],Table3[[Teams]:[D]],3),1,0)</f>
        <v>1</v>
      </c>
      <c r="V311" s="45">
        <f>IF(VLOOKUP(Table2[[#This Row],[AwayTeam]],Table3[[Teams]:[D]],2)&lt;&gt;VLOOKUP(Table2[[#This Row],[HomeTeam]],Table3[[Teams]:[D]],2),1,0)</f>
        <v>0</v>
      </c>
    </row>
    <row r="312" spans="1:22" x14ac:dyDescent="0.25">
      <c r="B312" s="1">
        <v>45617</v>
      </c>
      <c r="C312" s="9" t="s">
        <v>422</v>
      </c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Row],[ActualResult]]), "_", IF(Table2[[#This Row],[ActualHomeScore]]=Table2[[#This Row],[PredictedHomeScore]], "Y", "N"))</f>
        <v>_</v>
      </c>
      <c r="R312" s="2"/>
      <c r="S312" s="2" t="str">
        <f t="shared" si="12"/>
        <v>_</v>
      </c>
      <c r="T312" s="45">
        <f>IF(VLOOKUP(Table2[[#This Row],[AwayTeam]],Table3[[Teams]:[D]],2)=VLOOKUP(Table2[[#This Row],[HomeTeam]],Table3[[Teams]:[D]],2),1,0)</f>
        <v>0</v>
      </c>
      <c r="U312" s="45">
        <f>IF(VLOOKUP(Table2[[#This Row],[AwayTeam]],Table3[[Teams]:[D]],3)=VLOOKUP(Table2[[#This Row],[HomeTeam]],Table3[[Teams]:[D]],3),1,0)</f>
        <v>0</v>
      </c>
      <c r="V312" s="45">
        <f>IF(VLOOKUP(Table2[[#This Row],[AwayTeam]],Table3[[Teams]:[D]],2)&lt;&gt;VLOOKUP(Table2[[#This Row],[HomeTeam]],Table3[[Teams]:[D]],2),1,0)</f>
        <v>1</v>
      </c>
    </row>
    <row r="313" spans="1:22" x14ac:dyDescent="0.25">
      <c r="B313" s="1">
        <v>45617</v>
      </c>
      <c r="C313" s="9" t="s">
        <v>423</v>
      </c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Row],[ActualResult]]), "_", IF(Table2[[#This Row],[ActualHomeScore]]=Table2[[#This Row],[PredictedHomeScore]], "Y", "N"))</f>
        <v>_</v>
      </c>
      <c r="R313" s="2"/>
      <c r="S313" s="2" t="str">
        <f t="shared" si="12"/>
        <v>_</v>
      </c>
      <c r="T313" s="45">
        <f>IF(VLOOKUP(Table2[[#This Row],[AwayTeam]],Table3[[Teams]:[D]],2)=VLOOKUP(Table2[[#This Row],[HomeTeam]],Table3[[Teams]:[D]],2),1,0)</f>
        <v>1</v>
      </c>
      <c r="U313" s="45">
        <f>IF(VLOOKUP(Table2[[#This Row],[AwayTeam]],Table3[[Teams]:[D]],3)=VLOOKUP(Table2[[#This Row],[HomeTeam]],Table3[[Teams]:[D]],3),1,0)</f>
        <v>0</v>
      </c>
      <c r="V313" s="45">
        <f>IF(VLOOKUP(Table2[[#This Row],[AwayTeam]],Table3[[Teams]:[D]],2)&lt;&gt;VLOOKUP(Table2[[#This Row],[HomeTeam]],Table3[[Teams]:[D]],2),1,0)</f>
        <v>0</v>
      </c>
    </row>
    <row r="314" spans="1:22" x14ac:dyDescent="0.25">
      <c r="B314" s="1">
        <v>45617</v>
      </c>
      <c r="C314" s="9" t="s">
        <v>424</v>
      </c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Row],[ActualResult]]), "_", IF(Table2[[#This Row],[ActualHomeScore]]=Table2[[#This Row],[PredictedHomeScore]], "Y", "N"))</f>
        <v>_</v>
      </c>
      <c r="R314" s="2"/>
      <c r="S314" s="2" t="str">
        <f t="shared" si="12"/>
        <v>_</v>
      </c>
      <c r="T314" s="45">
        <f>IF(VLOOKUP(Table2[[#This Row],[AwayTeam]],Table3[[Teams]:[D]],2)=VLOOKUP(Table2[[#This Row],[HomeTeam]],Table3[[Teams]:[D]],2),1,0)</f>
        <v>1</v>
      </c>
      <c r="U314" s="45">
        <f>IF(VLOOKUP(Table2[[#This Row],[AwayTeam]],Table3[[Teams]:[D]],3)=VLOOKUP(Table2[[#This Row],[HomeTeam]],Table3[[Teams]:[D]],3),1,0)</f>
        <v>0</v>
      </c>
      <c r="V314" s="45">
        <f>IF(VLOOKUP(Table2[[#This Row],[AwayTeam]],Table3[[Teams]:[D]],2)&lt;&gt;VLOOKUP(Table2[[#This Row],[HomeTeam]],Table3[[Teams]:[D]],2),1,0)</f>
        <v>0</v>
      </c>
    </row>
    <row r="315" spans="1:22" x14ac:dyDescent="0.25">
      <c r="B315" s="1">
        <v>45617</v>
      </c>
      <c r="C315" s="9" t="s">
        <v>425</v>
      </c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Row],[ActualResult]]), "_", IF(Table2[[#This Row],[ActualHomeScore]]=Table2[[#This Row],[PredictedHomeScore]], "Y", "N"))</f>
        <v>_</v>
      </c>
      <c r="R315" s="2"/>
      <c r="S315" s="2" t="str">
        <f t="shared" si="12"/>
        <v>_</v>
      </c>
      <c r="T315" s="45">
        <f>IF(VLOOKUP(Table2[[#This Row],[AwayTeam]],Table3[[Teams]:[D]],2)=VLOOKUP(Table2[[#This Row],[HomeTeam]],Table3[[Teams]:[D]],2),1,0)</f>
        <v>0</v>
      </c>
      <c r="U315" s="45">
        <f>IF(VLOOKUP(Table2[[#This Row],[AwayTeam]],Table3[[Teams]:[D]],3)=VLOOKUP(Table2[[#This Row],[HomeTeam]],Table3[[Teams]:[D]],3),1,0)</f>
        <v>0</v>
      </c>
      <c r="V315" s="45">
        <f>IF(VLOOKUP(Table2[[#This Row],[AwayTeam]],Table3[[Teams]:[D]],2)&lt;&gt;VLOOKUP(Table2[[#This Row],[HomeTeam]],Table3[[Teams]:[D]],2),1,0)</f>
        <v>1</v>
      </c>
    </row>
    <row r="316" spans="1:22" x14ac:dyDescent="0.25">
      <c r="B316" s="1">
        <v>45617</v>
      </c>
      <c r="C316" s="9" t="s">
        <v>426</v>
      </c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Row],[ActualResult]]), "_", IF(Table2[[#This Row],[ActualHomeScore]]=Table2[[#This Row],[PredictedHomeScore]], "Y", "N"))</f>
        <v>_</v>
      </c>
      <c r="R316" s="2"/>
      <c r="S316" s="2" t="str">
        <f t="shared" si="12"/>
        <v>_</v>
      </c>
      <c r="T316" s="45">
        <f>IF(VLOOKUP(Table2[[#This Row],[AwayTeam]],Table3[[Teams]:[D]],2)=VLOOKUP(Table2[[#This Row],[HomeTeam]],Table3[[Teams]:[D]],2),1,0)</f>
        <v>0</v>
      </c>
      <c r="U316" s="45">
        <f>IF(VLOOKUP(Table2[[#This Row],[AwayTeam]],Table3[[Teams]:[D]],3)=VLOOKUP(Table2[[#This Row],[HomeTeam]],Table3[[Teams]:[D]],3),1,0)</f>
        <v>0</v>
      </c>
      <c r="V316" s="45">
        <f>IF(VLOOKUP(Table2[[#This Row],[AwayTeam]],Table3[[Teams]:[D]],2)&lt;&gt;VLOOKUP(Table2[[#This Row],[HomeTeam]],Table3[[Teams]:[D]],2),1,0)</f>
        <v>1</v>
      </c>
    </row>
    <row r="317" spans="1:22" x14ac:dyDescent="0.25">
      <c r="A317" s="5"/>
      <c r="B317" s="3">
        <v>45617</v>
      </c>
      <c r="C317" s="10" t="s">
        <v>427</v>
      </c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Row],[ActualResult]]), "_", IF(Table2[[#This Row],[ActualHomeScore]]=Table2[[#This Row],[PredictedHomeScore]], "Y", "N"))</f>
        <v>_</v>
      </c>
      <c r="R317" s="2"/>
      <c r="S317" s="2" t="str">
        <f t="shared" si="12"/>
        <v>_</v>
      </c>
      <c r="T317" s="45">
        <f>IF(VLOOKUP(Table2[[#This Row],[AwayTeam]],Table3[[Teams]:[D]],2)=VLOOKUP(Table2[[#This Row],[HomeTeam]],Table3[[Teams]:[D]],2),1,0)</f>
        <v>1</v>
      </c>
      <c r="U317" s="45">
        <f>IF(VLOOKUP(Table2[[#This Row],[AwayTeam]],Table3[[Teams]:[D]],3)=VLOOKUP(Table2[[#This Row],[HomeTeam]],Table3[[Teams]:[D]],3),1,0)</f>
        <v>0</v>
      </c>
      <c r="V317" s="45">
        <f>IF(VLOOKUP(Table2[[#This Row],[AwayTeam]],Table3[[Teams]:[D]],2)&lt;&gt;VLOOKUP(Table2[[#This Row],[HomeTeam]],Table3[[Teams]:[D]],2),1,0)</f>
        <v>0</v>
      </c>
    </row>
    <row r="318" spans="1:22" x14ac:dyDescent="0.25">
      <c r="B318" s="1">
        <v>45618</v>
      </c>
      <c r="C318" s="9" t="s">
        <v>428</v>
      </c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Row],[ActualResult]]), "_", IF(Table2[[#This Row],[ActualHomeScore]]=Table2[[#This Row],[PredictedHomeScore]], "Y", "N"))</f>
        <v>_</v>
      </c>
      <c r="R318" s="2"/>
      <c r="S318" s="2" t="str">
        <f t="shared" si="12"/>
        <v>_</v>
      </c>
      <c r="T318" s="45">
        <f>IF(VLOOKUP(Table2[[#This Row],[AwayTeam]],Table3[[Teams]:[D]],2)=VLOOKUP(Table2[[#This Row],[HomeTeam]],Table3[[Teams]:[D]],2),1,0)</f>
        <v>0</v>
      </c>
      <c r="U318" s="45">
        <f>IF(VLOOKUP(Table2[[#This Row],[AwayTeam]],Table3[[Teams]:[D]],3)=VLOOKUP(Table2[[#This Row],[HomeTeam]],Table3[[Teams]:[D]],3),1,0)</f>
        <v>0</v>
      </c>
      <c r="V318" s="45">
        <f>IF(VLOOKUP(Table2[[#This Row],[AwayTeam]],Table3[[Teams]:[D]],2)&lt;&gt;VLOOKUP(Table2[[#This Row],[HomeTeam]],Table3[[Teams]:[D]],2),1,0)</f>
        <v>1</v>
      </c>
    </row>
    <row r="319" spans="1:22" x14ac:dyDescent="0.25">
      <c r="A319" s="5"/>
      <c r="B319" s="3">
        <v>45618</v>
      </c>
      <c r="C319" s="10" t="s">
        <v>429</v>
      </c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Row],[ActualResult]]), "_", IF(Table2[[#This Row],[ActualHomeScore]]=Table2[[#This Row],[PredictedHomeScore]], "Y", "N"))</f>
        <v>_</v>
      </c>
      <c r="R319" s="2"/>
      <c r="S319" s="2" t="str">
        <f t="shared" si="12"/>
        <v>_</v>
      </c>
      <c r="T319" s="45">
        <f>IF(VLOOKUP(Table2[[#This Row],[AwayTeam]],Table3[[Teams]:[D]],2)=VLOOKUP(Table2[[#This Row],[HomeTeam]],Table3[[Teams]:[D]],2),1,0)</f>
        <v>0</v>
      </c>
      <c r="U319" s="45">
        <f>IF(VLOOKUP(Table2[[#This Row],[AwayTeam]],Table3[[Teams]:[D]],3)=VLOOKUP(Table2[[#This Row],[HomeTeam]],Table3[[Teams]:[D]],3),1,0)</f>
        <v>0</v>
      </c>
      <c r="V319" s="45">
        <f>IF(VLOOKUP(Table2[[#This Row],[AwayTeam]],Table3[[Teams]:[D]],2)&lt;&gt;VLOOKUP(Table2[[#This Row],[HomeTeam]],Table3[[Teams]:[D]],2),1,0)</f>
        <v>1</v>
      </c>
    </row>
    <row r="320" spans="1:22" x14ac:dyDescent="0.25">
      <c r="B320" s="1">
        <v>45619</v>
      </c>
      <c r="C320" s="9" t="s">
        <v>430</v>
      </c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Row],[ActualResult]]), "_", IF(Table2[[#This Row],[ActualHomeScore]]=Table2[[#This Row],[PredictedHomeScore]], "Y", "N"))</f>
        <v>_</v>
      </c>
      <c r="R320" s="2"/>
      <c r="S320" s="2" t="str">
        <f t="shared" si="12"/>
        <v>_</v>
      </c>
      <c r="T320" s="45">
        <f>IF(VLOOKUP(Table2[[#This Row],[AwayTeam]],Table3[[Teams]:[D]],2)=VLOOKUP(Table2[[#This Row],[HomeTeam]],Table3[[Teams]:[D]],2),1,0)</f>
        <v>0</v>
      </c>
      <c r="U320" s="45">
        <f>IF(VLOOKUP(Table2[[#This Row],[AwayTeam]],Table3[[Teams]:[D]],3)=VLOOKUP(Table2[[#This Row],[HomeTeam]],Table3[[Teams]:[D]],3),1,0)</f>
        <v>0</v>
      </c>
      <c r="V320" s="45">
        <f>IF(VLOOKUP(Table2[[#This Row],[AwayTeam]],Table3[[Teams]:[D]],2)&lt;&gt;VLOOKUP(Table2[[#This Row],[HomeTeam]],Table3[[Teams]:[D]],2),1,0)</f>
        <v>1</v>
      </c>
    </row>
    <row r="321" spans="1:22" x14ac:dyDescent="0.25">
      <c r="B321" s="1">
        <v>45619</v>
      </c>
      <c r="C321" s="9" t="s">
        <v>431</v>
      </c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Row],[ActualResult]]), "_", IF(Table2[[#This Row],[ActualHomeScore]]=Table2[[#This Row],[PredictedHomeScore]], "Y", "N"))</f>
        <v>_</v>
      </c>
      <c r="R321" s="2"/>
      <c r="S321" s="2" t="str">
        <f t="shared" si="12"/>
        <v>_</v>
      </c>
      <c r="T321" s="45">
        <f>IF(VLOOKUP(Table2[[#This Row],[AwayTeam]],Table3[[Teams]:[D]],2)=VLOOKUP(Table2[[#This Row],[HomeTeam]],Table3[[Teams]:[D]],2),1,0)</f>
        <v>1</v>
      </c>
      <c r="U321" s="45">
        <f>IF(VLOOKUP(Table2[[#This Row],[AwayTeam]],Table3[[Teams]:[D]],3)=VLOOKUP(Table2[[#This Row],[HomeTeam]],Table3[[Teams]:[D]],3),1,0)</f>
        <v>0</v>
      </c>
      <c r="V321" s="45">
        <f>IF(VLOOKUP(Table2[[#This Row],[AwayTeam]],Table3[[Teams]:[D]],2)&lt;&gt;VLOOKUP(Table2[[#This Row],[HomeTeam]],Table3[[Teams]:[D]],2),1,0)</f>
        <v>0</v>
      </c>
    </row>
    <row r="322" spans="1:22" x14ac:dyDescent="0.25">
      <c r="B322" s="1">
        <v>45619</v>
      </c>
      <c r="C322" s="9" t="s">
        <v>432</v>
      </c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Row],[ActualResult]]), "_", IF(Table2[[#This Row],[ActualHomeScore]]=Table2[[#This Row],[PredictedHomeScore]], "Y", "N"))</f>
        <v>_</v>
      </c>
      <c r="R322" s="2"/>
      <c r="S322" s="2" t="str">
        <f t="shared" si="12"/>
        <v>_</v>
      </c>
      <c r="T322" s="45">
        <f>IF(VLOOKUP(Table2[[#This Row],[AwayTeam]],Table3[[Teams]:[D]],2)=VLOOKUP(Table2[[#This Row],[HomeTeam]],Table3[[Teams]:[D]],2),1,0)</f>
        <v>1</v>
      </c>
      <c r="U322" s="45">
        <f>IF(VLOOKUP(Table2[[#This Row],[AwayTeam]],Table3[[Teams]:[D]],3)=VLOOKUP(Table2[[#This Row],[HomeTeam]],Table3[[Teams]:[D]],3),1,0)</f>
        <v>1</v>
      </c>
      <c r="V322" s="45">
        <f>IF(VLOOKUP(Table2[[#This Row],[AwayTeam]],Table3[[Teams]:[D]],2)&lt;&gt;VLOOKUP(Table2[[#This Row],[HomeTeam]],Table3[[Teams]:[D]],2),1,0)</f>
        <v>0</v>
      </c>
    </row>
    <row r="323" spans="1:22" x14ac:dyDescent="0.25">
      <c r="B323" s="1">
        <v>45619</v>
      </c>
      <c r="C323" s="9" t="s">
        <v>433</v>
      </c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Row],[ActualResult]]),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  <c r="T323" s="45">
        <f>IF(VLOOKUP(Table2[[#This Row],[AwayTeam]],Table3[[Teams]:[D]],2)=VLOOKUP(Table2[[#This Row],[HomeTeam]],Table3[[Teams]:[D]],2),1,0)</f>
        <v>0</v>
      </c>
      <c r="U323" s="45">
        <f>IF(VLOOKUP(Table2[[#This Row],[AwayTeam]],Table3[[Teams]:[D]],3)=VLOOKUP(Table2[[#This Row],[HomeTeam]],Table3[[Teams]:[D]],3),1,0)</f>
        <v>0</v>
      </c>
      <c r="V323" s="45">
        <f>IF(VLOOKUP(Table2[[#This Row],[AwayTeam]],Table3[[Teams]:[D]],2)&lt;&gt;VLOOKUP(Table2[[#This Row],[HomeTeam]],Table3[[Teams]:[D]],2),1,0)</f>
        <v>1</v>
      </c>
    </row>
    <row r="324" spans="1:22" x14ac:dyDescent="0.25">
      <c r="B324" s="1">
        <v>45619</v>
      </c>
      <c r="C324" s="9" t="s">
        <v>434</v>
      </c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Row],[ActualResult]]), "_", IF(Table2[[#This Row],[ActualHomeScore]]=Table2[[#This Row],[PredictedHomeScore]], "Y", "N"))</f>
        <v>_</v>
      </c>
      <c r="R324" s="2"/>
      <c r="S324" s="2" t="str">
        <f t="shared" si="15"/>
        <v>_</v>
      </c>
      <c r="T324" s="45">
        <f>IF(VLOOKUP(Table2[[#This Row],[AwayTeam]],Table3[[Teams]:[D]],2)=VLOOKUP(Table2[[#This Row],[HomeTeam]],Table3[[Teams]:[D]],2),1,0)</f>
        <v>0</v>
      </c>
      <c r="U324" s="45">
        <f>IF(VLOOKUP(Table2[[#This Row],[AwayTeam]],Table3[[Teams]:[D]],3)=VLOOKUP(Table2[[#This Row],[HomeTeam]],Table3[[Teams]:[D]],3),1,0)</f>
        <v>0</v>
      </c>
      <c r="V324" s="45">
        <f>IF(VLOOKUP(Table2[[#This Row],[AwayTeam]],Table3[[Teams]:[D]],2)&lt;&gt;VLOOKUP(Table2[[#This Row],[HomeTeam]],Table3[[Teams]:[D]],2),1,0)</f>
        <v>1</v>
      </c>
    </row>
    <row r="325" spans="1:22" x14ac:dyDescent="0.25">
      <c r="B325" s="1">
        <v>45619</v>
      </c>
      <c r="C325" s="9" t="s">
        <v>435</v>
      </c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Row],[ActualResult]]), "_", IF(Table2[[#This Row],[ActualHomeScore]]=Table2[[#This Row],[PredictedHomeScore]], "Y", "N"))</f>
        <v>_</v>
      </c>
      <c r="R325" s="2"/>
      <c r="S325" s="2" t="str">
        <f t="shared" si="15"/>
        <v>_</v>
      </c>
      <c r="T325" s="45">
        <f>IF(VLOOKUP(Table2[[#This Row],[AwayTeam]],Table3[[Teams]:[D]],2)=VLOOKUP(Table2[[#This Row],[HomeTeam]],Table3[[Teams]:[D]],2),1,0)</f>
        <v>0</v>
      </c>
      <c r="U325" s="45">
        <f>IF(VLOOKUP(Table2[[#This Row],[AwayTeam]],Table3[[Teams]:[D]],3)=VLOOKUP(Table2[[#This Row],[HomeTeam]],Table3[[Teams]:[D]],3),1,0)</f>
        <v>0</v>
      </c>
      <c r="V325" s="45">
        <f>IF(VLOOKUP(Table2[[#This Row],[AwayTeam]],Table3[[Teams]:[D]],2)&lt;&gt;VLOOKUP(Table2[[#This Row],[HomeTeam]],Table3[[Teams]:[D]],2),1,0)</f>
        <v>1</v>
      </c>
    </row>
    <row r="326" spans="1:22" x14ac:dyDescent="0.25">
      <c r="B326" s="1">
        <v>45619</v>
      </c>
      <c r="C326" s="9" t="s">
        <v>436</v>
      </c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Row],[ActualResult]]), "_", IF(Table2[[#This Row],[ActualHomeScore]]=Table2[[#This Row],[PredictedHomeScore]], "Y", "N"))</f>
        <v>_</v>
      </c>
      <c r="R326" s="2"/>
      <c r="S326" s="2" t="str">
        <f t="shared" si="15"/>
        <v>_</v>
      </c>
      <c r="T326" s="45">
        <f>IF(VLOOKUP(Table2[[#This Row],[AwayTeam]],Table3[[Teams]:[D]],2)=VLOOKUP(Table2[[#This Row],[HomeTeam]],Table3[[Teams]:[D]],2),1,0)</f>
        <v>1</v>
      </c>
      <c r="U326" s="45">
        <f>IF(VLOOKUP(Table2[[#This Row],[AwayTeam]],Table3[[Teams]:[D]],3)=VLOOKUP(Table2[[#This Row],[HomeTeam]],Table3[[Teams]:[D]],3),1,0)</f>
        <v>1</v>
      </c>
      <c r="V326" s="45">
        <f>IF(VLOOKUP(Table2[[#This Row],[AwayTeam]],Table3[[Teams]:[D]],2)&lt;&gt;VLOOKUP(Table2[[#This Row],[HomeTeam]],Table3[[Teams]:[D]],2),1,0)</f>
        <v>0</v>
      </c>
    </row>
    <row r="327" spans="1:22" x14ac:dyDescent="0.25">
      <c r="B327" s="1">
        <v>45619</v>
      </c>
      <c r="C327" s="9" t="s">
        <v>437</v>
      </c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Row],[ActualResult]]), "_", IF(Table2[[#This Row],[ActualHomeScore]]=Table2[[#This Row],[PredictedHomeScore]], "Y", "N"))</f>
        <v>_</v>
      </c>
      <c r="R327" s="2"/>
      <c r="S327" s="2" t="str">
        <f t="shared" si="15"/>
        <v>_</v>
      </c>
      <c r="T327" s="45">
        <f>IF(VLOOKUP(Table2[[#This Row],[AwayTeam]],Table3[[Teams]:[D]],2)=VLOOKUP(Table2[[#This Row],[HomeTeam]],Table3[[Teams]:[D]],2),1,0)</f>
        <v>0</v>
      </c>
      <c r="U327" s="45">
        <f>IF(VLOOKUP(Table2[[#This Row],[AwayTeam]],Table3[[Teams]:[D]],3)=VLOOKUP(Table2[[#This Row],[HomeTeam]],Table3[[Teams]:[D]],3),1,0)</f>
        <v>0</v>
      </c>
      <c r="V327" s="45">
        <f>IF(VLOOKUP(Table2[[#This Row],[AwayTeam]],Table3[[Teams]:[D]],2)&lt;&gt;VLOOKUP(Table2[[#This Row],[HomeTeam]],Table3[[Teams]:[D]],2),1,0)</f>
        <v>1</v>
      </c>
    </row>
    <row r="328" spans="1:22" x14ac:dyDescent="0.25">
      <c r="B328" s="1">
        <v>45619</v>
      </c>
      <c r="C328" s="9" t="s">
        <v>438</v>
      </c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Row],[ActualResult]]), "_", IF(Table2[[#This Row],[ActualHomeScore]]=Table2[[#This Row],[PredictedHomeScore]], "Y", "N"))</f>
        <v>_</v>
      </c>
      <c r="R328" s="2"/>
      <c r="S328" s="2" t="str">
        <f t="shared" si="15"/>
        <v>_</v>
      </c>
      <c r="T328" s="45">
        <f>IF(VLOOKUP(Table2[[#This Row],[AwayTeam]],Table3[[Teams]:[D]],2)=VLOOKUP(Table2[[#This Row],[HomeTeam]],Table3[[Teams]:[D]],2),1,0)</f>
        <v>0</v>
      </c>
      <c r="U328" s="45">
        <f>IF(VLOOKUP(Table2[[#This Row],[AwayTeam]],Table3[[Teams]:[D]],3)=VLOOKUP(Table2[[#This Row],[HomeTeam]],Table3[[Teams]:[D]],3),1,0)</f>
        <v>0</v>
      </c>
      <c r="V328" s="45">
        <f>IF(VLOOKUP(Table2[[#This Row],[AwayTeam]],Table3[[Teams]:[D]],2)&lt;&gt;VLOOKUP(Table2[[#This Row],[HomeTeam]],Table3[[Teams]:[D]],2),1,0)</f>
        <v>1</v>
      </c>
    </row>
    <row r="329" spans="1:22" x14ac:dyDescent="0.25">
      <c r="B329" s="1">
        <v>45619</v>
      </c>
      <c r="C329" s="9" t="s">
        <v>439</v>
      </c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Row],[ActualResult]]), "_", IF(Table2[[#This Row],[ActualHomeScore]]=Table2[[#This Row],[PredictedHomeScore]], "Y", "N"))</f>
        <v>_</v>
      </c>
      <c r="R329" s="2"/>
      <c r="S329" s="2" t="str">
        <f t="shared" si="15"/>
        <v>_</v>
      </c>
      <c r="T329" s="45">
        <f>IF(VLOOKUP(Table2[[#This Row],[AwayTeam]],Table3[[Teams]:[D]],2)=VLOOKUP(Table2[[#This Row],[HomeTeam]],Table3[[Teams]:[D]],2),1,0)</f>
        <v>1</v>
      </c>
      <c r="U329" s="45">
        <f>IF(VLOOKUP(Table2[[#This Row],[AwayTeam]],Table3[[Teams]:[D]],3)=VLOOKUP(Table2[[#This Row],[HomeTeam]],Table3[[Teams]:[D]],3),1,0)</f>
        <v>1</v>
      </c>
      <c r="V329" s="45">
        <f>IF(VLOOKUP(Table2[[#This Row],[AwayTeam]],Table3[[Teams]:[D]],2)&lt;&gt;VLOOKUP(Table2[[#This Row],[HomeTeam]],Table3[[Teams]:[D]],2),1,0)</f>
        <v>0</v>
      </c>
    </row>
    <row r="330" spans="1:22" x14ac:dyDescent="0.25">
      <c r="B330" s="1">
        <v>45619</v>
      </c>
      <c r="C330" s="9" t="s">
        <v>440</v>
      </c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Row],[ActualResult]]), "_", IF(Table2[[#This Row],[ActualHomeScore]]=Table2[[#This Row],[PredictedHomeScore]], "Y", "N"))</f>
        <v>_</v>
      </c>
      <c r="R330" s="2"/>
      <c r="S330" s="2" t="str">
        <f t="shared" si="15"/>
        <v>_</v>
      </c>
      <c r="T330" s="45">
        <f>IF(VLOOKUP(Table2[[#This Row],[AwayTeam]],Table3[[Teams]:[D]],2)=VLOOKUP(Table2[[#This Row],[HomeTeam]],Table3[[Teams]:[D]],2),1,0)</f>
        <v>1</v>
      </c>
      <c r="U330" s="45">
        <f>IF(VLOOKUP(Table2[[#This Row],[AwayTeam]],Table3[[Teams]:[D]],3)=VLOOKUP(Table2[[#This Row],[HomeTeam]],Table3[[Teams]:[D]],3),1,0)</f>
        <v>1</v>
      </c>
      <c r="V330" s="45">
        <f>IF(VLOOKUP(Table2[[#This Row],[AwayTeam]],Table3[[Teams]:[D]],2)&lt;&gt;VLOOKUP(Table2[[#This Row],[HomeTeam]],Table3[[Teams]:[D]],2),1,0)</f>
        <v>0</v>
      </c>
    </row>
    <row r="331" spans="1:22" x14ac:dyDescent="0.25">
      <c r="B331" s="1">
        <v>45619</v>
      </c>
      <c r="C331" s="9" t="s">
        <v>441</v>
      </c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Row],[ActualResult]]), "_", IF(Table2[[#This Row],[ActualHomeScore]]=Table2[[#This Row],[PredictedHomeScore]], "Y", "N"))</f>
        <v>_</v>
      </c>
      <c r="R331" s="2"/>
      <c r="S331" s="2" t="str">
        <f t="shared" si="15"/>
        <v>_</v>
      </c>
      <c r="T331" s="45">
        <f>IF(VLOOKUP(Table2[[#This Row],[AwayTeam]],Table3[[Teams]:[D]],2)=VLOOKUP(Table2[[#This Row],[HomeTeam]],Table3[[Teams]:[D]],2),1,0)</f>
        <v>1</v>
      </c>
      <c r="U331" s="45">
        <f>IF(VLOOKUP(Table2[[#This Row],[AwayTeam]],Table3[[Teams]:[D]],3)=VLOOKUP(Table2[[#This Row],[HomeTeam]],Table3[[Teams]:[D]],3),1,0)</f>
        <v>1</v>
      </c>
      <c r="V331" s="45">
        <f>IF(VLOOKUP(Table2[[#This Row],[AwayTeam]],Table3[[Teams]:[D]],2)&lt;&gt;VLOOKUP(Table2[[#This Row],[HomeTeam]],Table3[[Teams]:[D]],2),1,0)</f>
        <v>0</v>
      </c>
    </row>
    <row r="332" spans="1:22" x14ac:dyDescent="0.25">
      <c r="B332" s="1">
        <v>45619</v>
      </c>
      <c r="C332" s="9" t="s">
        <v>442</v>
      </c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Row],[ActualResult]]), "_", IF(Table2[[#This Row],[ActualHomeScore]]=Table2[[#This Row],[PredictedHomeScore]], "Y", "N"))</f>
        <v>_</v>
      </c>
      <c r="R332" s="2"/>
      <c r="S332" s="2" t="str">
        <f t="shared" si="15"/>
        <v>_</v>
      </c>
      <c r="T332" s="45">
        <f>IF(VLOOKUP(Table2[[#This Row],[AwayTeam]],Table3[[Teams]:[D]],2)=VLOOKUP(Table2[[#This Row],[HomeTeam]],Table3[[Teams]:[D]],2),1,0)</f>
        <v>0</v>
      </c>
      <c r="U332" s="45">
        <f>IF(VLOOKUP(Table2[[#This Row],[AwayTeam]],Table3[[Teams]:[D]],3)=VLOOKUP(Table2[[#This Row],[HomeTeam]],Table3[[Teams]:[D]],3),1,0)</f>
        <v>0</v>
      </c>
      <c r="V332" s="45">
        <f>IF(VLOOKUP(Table2[[#This Row],[AwayTeam]],Table3[[Teams]:[D]],2)&lt;&gt;VLOOKUP(Table2[[#This Row],[HomeTeam]],Table3[[Teams]:[D]],2),1,0)</f>
        <v>1</v>
      </c>
    </row>
    <row r="333" spans="1:22" x14ac:dyDescent="0.25">
      <c r="B333" s="1">
        <v>45619</v>
      </c>
      <c r="C333" s="9" t="s">
        <v>443</v>
      </c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Row],[ActualResult]]), "_", IF(Table2[[#This Row],[ActualHomeScore]]=Table2[[#This Row],[PredictedHomeScore]], "Y", "N"))</f>
        <v>_</v>
      </c>
      <c r="R333" s="2"/>
      <c r="S333" s="2" t="str">
        <f t="shared" si="15"/>
        <v>_</v>
      </c>
      <c r="T333" s="45">
        <f>IF(VLOOKUP(Table2[[#This Row],[AwayTeam]],Table3[[Teams]:[D]],2)=VLOOKUP(Table2[[#This Row],[HomeTeam]],Table3[[Teams]:[D]],2),1,0)</f>
        <v>0</v>
      </c>
      <c r="U333" s="45">
        <f>IF(VLOOKUP(Table2[[#This Row],[AwayTeam]],Table3[[Teams]:[D]],3)=VLOOKUP(Table2[[#This Row],[HomeTeam]],Table3[[Teams]:[D]],3),1,0)</f>
        <v>0</v>
      </c>
      <c r="V333" s="45">
        <f>IF(VLOOKUP(Table2[[#This Row],[AwayTeam]],Table3[[Teams]:[D]],2)&lt;&gt;VLOOKUP(Table2[[#This Row],[HomeTeam]],Table3[[Teams]:[D]],2),1,0)</f>
        <v>1</v>
      </c>
    </row>
    <row r="334" spans="1:22" x14ac:dyDescent="0.25">
      <c r="A334" s="5"/>
      <c r="B334" s="3">
        <v>45619</v>
      </c>
      <c r="C334" s="10" t="s">
        <v>444</v>
      </c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Row],[ActualResult]]), "_", IF(Table2[[#This Row],[ActualHomeScore]]=Table2[[#This Row],[PredictedHomeScore]], "Y", "N"))</f>
        <v>_</v>
      </c>
      <c r="R334" s="2"/>
      <c r="S334" s="2" t="str">
        <f t="shared" si="15"/>
        <v>_</v>
      </c>
      <c r="T334" s="45">
        <f>IF(VLOOKUP(Table2[[#This Row],[AwayTeam]],Table3[[Teams]:[D]],2)=VLOOKUP(Table2[[#This Row],[HomeTeam]],Table3[[Teams]:[D]],2),1,0)</f>
        <v>0</v>
      </c>
      <c r="U334" s="45">
        <f>IF(VLOOKUP(Table2[[#This Row],[AwayTeam]],Table3[[Teams]:[D]],3)=VLOOKUP(Table2[[#This Row],[HomeTeam]],Table3[[Teams]:[D]],3),1,0)</f>
        <v>0</v>
      </c>
      <c r="V334" s="45">
        <f>IF(VLOOKUP(Table2[[#This Row],[AwayTeam]],Table3[[Teams]:[D]],2)&lt;&gt;VLOOKUP(Table2[[#This Row],[HomeTeam]],Table3[[Teams]:[D]],2),1,0)</f>
        <v>1</v>
      </c>
    </row>
    <row r="335" spans="1:22" x14ac:dyDescent="0.25">
      <c r="A335" s="15"/>
      <c r="B335" s="16">
        <v>45620</v>
      </c>
      <c r="C335" s="17" t="s">
        <v>445</v>
      </c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Row],[ActualResult]]), "_", IF(Table2[[#This Row],[ActualHomeScore]]=Table2[[#This Row],[PredictedHomeScore]], "Y", "N"))</f>
        <v>_</v>
      </c>
      <c r="R335" s="2"/>
      <c r="S335" s="2" t="str">
        <f t="shared" si="15"/>
        <v>_</v>
      </c>
      <c r="T335" s="45">
        <f>IF(VLOOKUP(Table2[[#This Row],[AwayTeam]],Table3[[Teams]:[D]],2)=VLOOKUP(Table2[[#This Row],[HomeTeam]],Table3[[Teams]:[D]],2),1,0)</f>
        <v>0</v>
      </c>
      <c r="U335" s="45">
        <f>IF(VLOOKUP(Table2[[#This Row],[AwayTeam]],Table3[[Teams]:[D]],3)=VLOOKUP(Table2[[#This Row],[HomeTeam]],Table3[[Teams]:[D]],3),1,0)</f>
        <v>0</v>
      </c>
      <c r="V335" s="45">
        <f>IF(VLOOKUP(Table2[[#This Row],[AwayTeam]],Table3[[Teams]:[D]],2)&lt;&gt;VLOOKUP(Table2[[#This Row],[HomeTeam]],Table3[[Teams]:[D]],2),1,0)</f>
        <v>1</v>
      </c>
    </row>
    <row r="336" spans="1:22" x14ac:dyDescent="0.25">
      <c r="B336" s="1">
        <v>45621</v>
      </c>
      <c r="C336" s="9" t="s">
        <v>446</v>
      </c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Row],[ActualResult]]), "_", IF(Table2[[#This Row],[ActualHomeScore]]=Table2[[#This Row],[PredictedHomeScore]], "Y", "N"))</f>
        <v>_</v>
      </c>
      <c r="R336" s="2"/>
      <c r="S336" s="2" t="str">
        <f t="shared" si="15"/>
        <v>_</v>
      </c>
      <c r="T336" s="45">
        <f>IF(VLOOKUP(Table2[[#This Row],[AwayTeam]],Table3[[Teams]:[D]],2)=VLOOKUP(Table2[[#This Row],[HomeTeam]],Table3[[Teams]:[D]],2),1,0)</f>
        <v>0</v>
      </c>
      <c r="U336" s="45">
        <f>IF(VLOOKUP(Table2[[#This Row],[AwayTeam]],Table3[[Teams]:[D]],3)=VLOOKUP(Table2[[#This Row],[HomeTeam]],Table3[[Teams]:[D]],3),1,0)</f>
        <v>0</v>
      </c>
      <c r="V336" s="45">
        <f>IF(VLOOKUP(Table2[[#This Row],[AwayTeam]],Table3[[Teams]:[D]],2)&lt;&gt;VLOOKUP(Table2[[#This Row],[HomeTeam]],Table3[[Teams]:[D]],2),1,0)</f>
        <v>1</v>
      </c>
    </row>
    <row r="337" spans="1:22" x14ac:dyDescent="0.25">
      <c r="B337" s="1">
        <v>45621</v>
      </c>
      <c r="C337" s="9" t="s">
        <v>447</v>
      </c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Row],[ActualResult]]), "_", IF(Table2[[#This Row],[ActualHomeScore]]=Table2[[#This Row],[PredictedHomeScore]], "Y", "N"))</f>
        <v>_</v>
      </c>
      <c r="R337" s="2"/>
      <c r="S337" s="2" t="str">
        <f t="shared" si="15"/>
        <v>_</v>
      </c>
      <c r="T337" s="45">
        <f>IF(VLOOKUP(Table2[[#This Row],[AwayTeam]],Table3[[Teams]:[D]],2)=VLOOKUP(Table2[[#This Row],[HomeTeam]],Table3[[Teams]:[D]],2),1,0)</f>
        <v>1</v>
      </c>
      <c r="U337" s="45">
        <f>IF(VLOOKUP(Table2[[#This Row],[AwayTeam]],Table3[[Teams]:[D]],3)=VLOOKUP(Table2[[#This Row],[HomeTeam]],Table3[[Teams]:[D]],3),1,0)</f>
        <v>0</v>
      </c>
      <c r="V337" s="45">
        <f>IF(VLOOKUP(Table2[[#This Row],[AwayTeam]],Table3[[Teams]:[D]],2)&lt;&gt;VLOOKUP(Table2[[#This Row],[HomeTeam]],Table3[[Teams]:[D]],2),1,0)</f>
        <v>0</v>
      </c>
    </row>
    <row r="338" spans="1:22" x14ac:dyDescent="0.25">
      <c r="B338" s="1">
        <v>45621</v>
      </c>
      <c r="C338" s="9" t="s">
        <v>448</v>
      </c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Row],[ActualResult]]), "_", IF(Table2[[#This Row],[ActualHomeScore]]=Table2[[#This Row],[PredictedHomeScore]], "Y", "N"))</f>
        <v>_</v>
      </c>
      <c r="R338" s="2"/>
      <c r="S338" s="2" t="str">
        <f t="shared" si="15"/>
        <v>_</v>
      </c>
      <c r="T338" s="45">
        <f>IF(VLOOKUP(Table2[[#This Row],[AwayTeam]],Table3[[Teams]:[D]],2)=VLOOKUP(Table2[[#This Row],[HomeTeam]],Table3[[Teams]:[D]],2),1,0)</f>
        <v>0</v>
      </c>
      <c r="U338" s="45">
        <f>IF(VLOOKUP(Table2[[#This Row],[AwayTeam]],Table3[[Teams]:[D]],3)=VLOOKUP(Table2[[#This Row],[HomeTeam]],Table3[[Teams]:[D]],3),1,0)</f>
        <v>0</v>
      </c>
      <c r="V338" s="45">
        <f>IF(VLOOKUP(Table2[[#This Row],[AwayTeam]],Table3[[Teams]:[D]],2)&lt;&gt;VLOOKUP(Table2[[#This Row],[HomeTeam]],Table3[[Teams]:[D]],2),1,0)</f>
        <v>1</v>
      </c>
    </row>
    <row r="339" spans="1:22" x14ac:dyDescent="0.25">
      <c r="B339" s="1">
        <v>45621</v>
      </c>
      <c r="C339" s="9" t="s">
        <v>449</v>
      </c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Row],[ActualResult]]), "_", IF(Table2[[#This Row],[ActualHomeScore]]=Table2[[#This Row],[PredictedHomeScore]], "Y", "N"))</f>
        <v>_</v>
      </c>
      <c r="R339" s="2"/>
      <c r="S339" s="2" t="str">
        <f t="shared" si="15"/>
        <v>_</v>
      </c>
      <c r="T339" s="45">
        <f>IF(VLOOKUP(Table2[[#This Row],[AwayTeam]],Table3[[Teams]:[D]],2)=VLOOKUP(Table2[[#This Row],[HomeTeam]],Table3[[Teams]:[D]],2),1,0)</f>
        <v>0</v>
      </c>
      <c r="U339" s="45">
        <f>IF(VLOOKUP(Table2[[#This Row],[AwayTeam]],Table3[[Teams]:[D]],3)=VLOOKUP(Table2[[#This Row],[HomeTeam]],Table3[[Teams]:[D]],3),1,0)</f>
        <v>0</v>
      </c>
      <c r="V339" s="45">
        <f>IF(VLOOKUP(Table2[[#This Row],[AwayTeam]],Table3[[Teams]:[D]],2)&lt;&gt;VLOOKUP(Table2[[#This Row],[HomeTeam]],Table3[[Teams]:[D]],2),1,0)</f>
        <v>1</v>
      </c>
    </row>
    <row r="340" spans="1:22" x14ac:dyDescent="0.25">
      <c r="B340" s="1">
        <v>45621</v>
      </c>
      <c r="C340" s="9" t="s">
        <v>450</v>
      </c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Row],[ActualResult]]), "_", IF(Table2[[#This Row],[ActualHomeScore]]=Table2[[#This Row],[PredictedHomeScore]], "Y", "N"))</f>
        <v>_</v>
      </c>
      <c r="R340" s="2"/>
      <c r="S340" s="2" t="str">
        <f t="shared" si="15"/>
        <v>_</v>
      </c>
      <c r="T340" s="45">
        <f>IF(VLOOKUP(Table2[[#This Row],[AwayTeam]],Table3[[Teams]:[D]],2)=VLOOKUP(Table2[[#This Row],[HomeTeam]],Table3[[Teams]:[D]],2),1,0)</f>
        <v>0</v>
      </c>
      <c r="U340" s="45">
        <f>IF(VLOOKUP(Table2[[#This Row],[AwayTeam]],Table3[[Teams]:[D]],3)=VLOOKUP(Table2[[#This Row],[HomeTeam]],Table3[[Teams]:[D]],3),1,0)</f>
        <v>0</v>
      </c>
      <c r="V340" s="45">
        <f>IF(VLOOKUP(Table2[[#This Row],[AwayTeam]],Table3[[Teams]:[D]],2)&lt;&gt;VLOOKUP(Table2[[#This Row],[HomeTeam]],Table3[[Teams]:[D]],2),1,0)</f>
        <v>1</v>
      </c>
    </row>
    <row r="341" spans="1:22" x14ac:dyDescent="0.25">
      <c r="B341" s="1">
        <v>45621</v>
      </c>
      <c r="C341" s="9" t="s">
        <v>451</v>
      </c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Row],[ActualResult]]), "_", IF(Table2[[#This Row],[ActualHomeScore]]=Table2[[#This Row],[PredictedHomeScore]], "Y", "N"))</f>
        <v>_</v>
      </c>
      <c r="R341" s="2"/>
      <c r="S341" s="2" t="str">
        <f t="shared" si="15"/>
        <v>_</v>
      </c>
      <c r="T341" s="45">
        <f>IF(VLOOKUP(Table2[[#This Row],[AwayTeam]],Table3[[Teams]:[D]],2)=VLOOKUP(Table2[[#This Row],[HomeTeam]],Table3[[Teams]:[D]],2),1,0)</f>
        <v>0</v>
      </c>
      <c r="U341" s="45">
        <f>IF(VLOOKUP(Table2[[#This Row],[AwayTeam]],Table3[[Teams]:[D]],3)=VLOOKUP(Table2[[#This Row],[HomeTeam]],Table3[[Teams]:[D]],3),1,0)</f>
        <v>0</v>
      </c>
      <c r="V341" s="45">
        <f>IF(VLOOKUP(Table2[[#This Row],[AwayTeam]],Table3[[Teams]:[D]],2)&lt;&gt;VLOOKUP(Table2[[#This Row],[HomeTeam]],Table3[[Teams]:[D]],2),1,0)</f>
        <v>1</v>
      </c>
    </row>
    <row r="342" spans="1:22" x14ac:dyDescent="0.25">
      <c r="B342" s="1">
        <v>45621</v>
      </c>
      <c r="C342" s="9" t="s">
        <v>452</v>
      </c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Row],[ActualResult]]), "_", IF(Table2[[#This Row],[ActualHomeScore]]=Table2[[#This Row],[PredictedHomeScore]], "Y", "N"))</f>
        <v>_</v>
      </c>
      <c r="R342" s="2"/>
      <c r="S342" s="2" t="str">
        <f t="shared" si="15"/>
        <v>_</v>
      </c>
      <c r="T342" s="45">
        <f>IF(VLOOKUP(Table2[[#This Row],[AwayTeam]],Table3[[Teams]:[D]],2)=VLOOKUP(Table2[[#This Row],[HomeTeam]],Table3[[Teams]:[D]],2),1,0)</f>
        <v>0</v>
      </c>
      <c r="U342" s="45">
        <f>IF(VLOOKUP(Table2[[#This Row],[AwayTeam]],Table3[[Teams]:[D]],3)=VLOOKUP(Table2[[#This Row],[HomeTeam]],Table3[[Teams]:[D]],3),1,0)</f>
        <v>0</v>
      </c>
      <c r="V342" s="45">
        <f>IF(VLOOKUP(Table2[[#This Row],[AwayTeam]],Table3[[Teams]:[D]],2)&lt;&gt;VLOOKUP(Table2[[#This Row],[HomeTeam]],Table3[[Teams]:[D]],2),1,0)</f>
        <v>1</v>
      </c>
    </row>
    <row r="343" spans="1:22" x14ac:dyDescent="0.25">
      <c r="B343" s="1">
        <v>45621</v>
      </c>
      <c r="C343" s="9" t="s">
        <v>453</v>
      </c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Row],[ActualResult]]), "_", IF(Table2[[#This Row],[ActualHomeScore]]=Table2[[#This Row],[PredictedHomeScore]], "Y", "N"))</f>
        <v>_</v>
      </c>
      <c r="R343" s="2"/>
      <c r="S343" s="2" t="str">
        <f t="shared" si="15"/>
        <v>_</v>
      </c>
      <c r="T343" s="45">
        <f>IF(VLOOKUP(Table2[[#This Row],[AwayTeam]],Table3[[Teams]:[D]],2)=VLOOKUP(Table2[[#This Row],[HomeTeam]],Table3[[Teams]:[D]],2),1,0)</f>
        <v>1</v>
      </c>
      <c r="U343" s="45">
        <f>IF(VLOOKUP(Table2[[#This Row],[AwayTeam]],Table3[[Teams]:[D]],3)=VLOOKUP(Table2[[#This Row],[HomeTeam]],Table3[[Teams]:[D]],3),1,0)</f>
        <v>0</v>
      </c>
      <c r="V343" s="45">
        <f>IF(VLOOKUP(Table2[[#This Row],[AwayTeam]],Table3[[Teams]:[D]],2)&lt;&gt;VLOOKUP(Table2[[#This Row],[HomeTeam]],Table3[[Teams]:[D]],2),1,0)</f>
        <v>0</v>
      </c>
    </row>
    <row r="344" spans="1:22" x14ac:dyDescent="0.25">
      <c r="B344" s="1">
        <v>45621</v>
      </c>
      <c r="C344" s="9" t="s">
        <v>454</v>
      </c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Row],[ActualResult]]), "_", IF(Table2[[#This Row],[ActualHomeScore]]=Table2[[#This Row],[PredictedHomeScore]], "Y", "N"))</f>
        <v>_</v>
      </c>
      <c r="R344" s="2"/>
      <c r="S344" s="2" t="str">
        <f t="shared" si="15"/>
        <v>_</v>
      </c>
      <c r="T344" s="45">
        <f>IF(VLOOKUP(Table2[[#This Row],[AwayTeam]],Table3[[Teams]:[D]],2)=VLOOKUP(Table2[[#This Row],[HomeTeam]],Table3[[Teams]:[D]],2),1,0)</f>
        <v>1</v>
      </c>
      <c r="U344" s="45">
        <f>IF(VLOOKUP(Table2[[#This Row],[AwayTeam]],Table3[[Teams]:[D]],3)=VLOOKUP(Table2[[#This Row],[HomeTeam]],Table3[[Teams]:[D]],3),1,0)</f>
        <v>1</v>
      </c>
      <c r="V344" s="45">
        <f>IF(VLOOKUP(Table2[[#This Row],[AwayTeam]],Table3[[Teams]:[D]],2)&lt;&gt;VLOOKUP(Table2[[#This Row],[HomeTeam]],Table3[[Teams]:[D]],2),1,0)</f>
        <v>0</v>
      </c>
    </row>
    <row r="345" spans="1:22" x14ac:dyDescent="0.25">
      <c r="B345" s="1">
        <v>45621</v>
      </c>
      <c r="C345" s="9" t="s">
        <v>455</v>
      </c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Row],[ActualResult]]), "_", IF(Table2[[#This Row],[ActualHomeScore]]=Table2[[#This Row],[PredictedHomeScore]], "Y", "N"))</f>
        <v>_</v>
      </c>
      <c r="R345" s="2"/>
      <c r="S345" s="2" t="str">
        <f t="shared" si="15"/>
        <v>_</v>
      </c>
      <c r="T345" s="45">
        <f>IF(VLOOKUP(Table2[[#This Row],[AwayTeam]],Table3[[Teams]:[D]],2)=VLOOKUP(Table2[[#This Row],[HomeTeam]],Table3[[Teams]:[D]],2),1,0)</f>
        <v>1</v>
      </c>
      <c r="U345" s="45">
        <f>IF(VLOOKUP(Table2[[#This Row],[AwayTeam]],Table3[[Teams]:[D]],3)=VLOOKUP(Table2[[#This Row],[HomeTeam]],Table3[[Teams]:[D]],3),1,0)</f>
        <v>1</v>
      </c>
      <c r="V345" s="45">
        <f>IF(VLOOKUP(Table2[[#This Row],[AwayTeam]],Table3[[Teams]:[D]],2)&lt;&gt;VLOOKUP(Table2[[#This Row],[HomeTeam]],Table3[[Teams]:[D]],2),1,0)</f>
        <v>0</v>
      </c>
    </row>
    <row r="346" spans="1:22" x14ac:dyDescent="0.25">
      <c r="A346" s="5"/>
      <c r="B346" s="3">
        <v>45621</v>
      </c>
      <c r="C346" s="10" t="s">
        <v>456</v>
      </c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Row],[ActualResult]]), "_", IF(Table2[[#This Row],[ActualHomeScore]]=Table2[[#This Row],[PredictedHomeScore]], "Y", "N"))</f>
        <v>_</v>
      </c>
      <c r="R346" s="2"/>
      <c r="S346" s="2" t="str">
        <f t="shared" si="15"/>
        <v>_</v>
      </c>
      <c r="T346" s="45">
        <f>IF(VLOOKUP(Table2[[#This Row],[AwayTeam]],Table3[[Teams]:[D]],2)=VLOOKUP(Table2[[#This Row],[HomeTeam]],Table3[[Teams]:[D]],2),1,0)</f>
        <v>1</v>
      </c>
      <c r="U346" s="45">
        <f>IF(VLOOKUP(Table2[[#This Row],[AwayTeam]],Table3[[Teams]:[D]],3)=VLOOKUP(Table2[[#This Row],[HomeTeam]],Table3[[Teams]:[D]],3),1,0)</f>
        <v>1</v>
      </c>
      <c r="V346" s="45">
        <f>IF(VLOOKUP(Table2[[#This Row],[AwayTeam]],Table3[[Teams]:[D]],2)&lt;&gt;VLOOKUP(Table2[[#This Row],[HomeTeam]],Table3[[Teams]:[D]],2),1,0)</f>
        <v>0</v>
      </c>
    </row>
    <row r="347" spans="1:22" x14ac:dyDescent="0.25">
      <c r="B347" s="1">
        <v>45622</v>
      </c>
      <c r="C347" s="9" t="s">
        <v>457</v>
      </c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Row],[ActualResult]]), "_", IF(Table2[[#This Row],[ActualHomeScore]]=Table2[[#This Row],[PredictedHomeScore]], "Y", "N"))</f>
        <v>_</v>
      </c>
      <c r="R347" s="2"/>
      <c r="S347" s="2" t="str">
        <f t="shared" si="15"/>
        <v>_</v>
      </c>
      <c r="T347" s="45">
        <f>IF(VLOOKUP(Table2[[#This Row],[AwayTeam]],Table3[[Teams]:[D]],2)=VLOOKUP(Table2[[#This Row],[HomeTeam]],Table3[[Teams]:[D]],2),1,0)</f>
        <v>0</v>
      </c>
      <c r="U347" s="45">
        <f>IF(VLOOKUP(Table2[[#This Row],[AwayTeam]],Table3[[Teams]:[D]],3)=VLOOKUP(Table2[[#This Row],[HomeTeam]],Table3[[Teams]:[D]],3),1,0)</f>
        <v>0</v>
      </c>
      <c r="V347" s="45">
        <f>IF(VLOOKUP(Table2[[#This Row],[AwayTeam]],Table3[[Teams]:[D]],2)&lt;&gt;VLOOKUP(Table2[[#This Row],[HomeTeam]],Table3[[Teams]:[D]],2),1,0)</f>
        <v>1</v>
      </c>
    </row>
    <row r="348" spans="1:22" x14ac:dyDescent="0.25">
      <c r="A348" s="5"/>
      <c r="B348" s="3">
        <v>45622</v>
      </c>
      <c r="C348" s="10" t="s">
        <v>458</v>
      </c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Row],[ActualResult]]), "_", IF(Table2[[#This Row],[ActualHomeScore]]=Table2[[#This Row],[PredictedHomeScore]], "Y", "N"))</f>
        <v>_</v>
      </c>
      <c r="R348" s="2"/>
      <c r="S348" s="2" t="str">
        <f t="shared" si="15"/>
        <v>_</v>
      </c>
      <c r="T348" s="45">
        <f>IF(VLOOKUP(Table2[[#This Row],[AwayTeam]],Table3[[Teams]:[D]],2)=VLOOKUP(Table2[[#This Row],[HomeTeam]],Table3[[Teams]:[D]],2),1,0)</f>
        <v>0</v>
      </c>
      <c r="U348" s="45">
        <f>IF(VLOOKUP(Table2[[#This Row],[AwayTeam]],Table3[[Teams]:[D]],3)=VLOOKUP(Table2[[#This Row],[HomeTeam]],Table3[[Teams]:[D]],3),1,0)</f>
        <v>0</v>
      </c>
      <c r="V348" s="45">
        <f>IF(VLOOKUP(Table2[[#This Row],[AwayTeam]],Table3[[Teams]:[D]],2)&lt;&gt;VLOOKUP(Table2[[#This Row],[HomeTeam]],Table3[[Teams]:[D]],2),1,0)</f>
        <v>1</v>
      </c>
    </row>
    <row r="349" spans="1:22" x14ac:dyDescent="0.25">
      <c r="B349" s="1">
        <v>45623</v>
      </c>
      <c r="C349" s="9" t="s">
        <v>459</v>
      </c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Row],[ActualResult]]), "_", IF(Table2[[#This Row],[ActualHomeScore]]=Table2[[#This Row],[PredictedHomeScore]], "Y", "N"))</f>
        <v>_</v>
      </c>
      <c r="R349" s="2"/>
      <c r="S349" s="2" t="str">
        <f t="shared" si="15"/>
        <v>_</v>
      </c>
      <c r="T349" s="45">
        <f>IF(VLOOKUP(Table2[[#This Row],[AwayTeam]],Table3[[Teams]:[D]],2)=VLOOKUP(Table2[[#This Row],[HomeTeam]],Table3[[Teams]:[D]],2),1,0)</f>
        <v>0</v>
      </c>
      <c r="U349" s="45">
        <f>IF(VLOOKUP(Table2[[#This Row],[AwayTeam]],Table3[[Teams]:[D]],3)=VLOOKUP(Table2[[#This Row],[HomeTeam]],Table3[[Teams]:[D]],3),1,0)</f>
        <v>0</v>
      </c>
      <c r="V349" s="45">
        <f>IF(VLOOKUP(Table2[[#This Row],[AwayTeam]],Table3[[Teams]:[D]],2)&lt;&gt;VLOOKUP(Table2[[#This Row],[HomeTeam]],Table3[[Teams]:[D]],2),1,0)</f>
        <v>1</v>
      </c>
    </row>
    <row r="350" spans="1:22" x14ac:dyDescent="0.25">
      <c r="B350" s="1">
        <v>45623</v>
      </c>
      <c r="C350" s="9" t="s">
        <v>460</v>
      </c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Row],[ActualResult]]), "_", IF(Table2[[#This Row],[ActualHomeScore]]=Table2[[#This Row],[PredictedHomeScore]], "Y", "N"))</f>
        <v>_</v>
      </c>
      <c r="R350" s="2"/>
      <c r="S350" s="2" t="str">
        <f t="shared" si="15"/>
        <v>_</v>
      </c>
      <c r="T350" s="45">
        <f>IF(VLOOKUP(Table2[[#This Row],[AwayTeam]],Table3[[Teams]:[D]],2)=VLOOKUP(Table2[[#This Row],[HomeTeam]],Table3[[Teams]:[D]],2),1,0)</f>
        <v>0</v>
      </c>
      <c r="U350" s="45">
        <f>IF(VLOOKUP(Table2[[#This Row],[AwayTeam]],Table3[[Teams]:[D]],3)=VLOOKUP(Table2[[#This Row],[HomeTeam]],Table3[[Teams]:[D]],3),1,0)</f>
        <v>0</v>
      </c>
      <c r="V350" s="45">
        <f>IF(VLOOKUP(Table2[[#This Row],[AwayTeam]],Table3[[Teams]:[D]],2)&lt;&gt;VLOOKUP(Table2[[#This Row],[HomeTeam]],Table3[[Teams]:[D]],2),1,0)</f>
        <v>1</v>
      </c>
    </row>
    <row r="351" spans="1:22" x14ac:dyDescent="0.25">
      <c r="B351" s="1">
        <v>45623</v>
      </c>
      <c r="C351" s="9" t="s">
        <v>461</v>
      </c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Row],[ActualResult]]), "_", IF(Table2[[#This Row],[ActualHomeScore]]=Table2[[#This Row],[PredictedHomeScore]], "Y", "N"))</f>
        <v>_</v>
      </c>
      <c r="R351" s="2"/>
      <c r="S351" s="2" t="str">
        <f t="shared" si="15"/>
        <v>_</v>
      </c>
      <c r="T351" s="45">
        <f>IF(VLOOKUP(Table2[[#This Row],[AwayTeam]],Table3[[Teams]:[D]],2)=VLOOKUP(Table2[[#This Row],[HomeTeam]],Table3[[Teams]:[D]],2),1,0)</f>
        <v>1</v>
      </c>
      <c r="U351" s="45">
        <f>IF(VLOOKUP(Table2[[#This Row],[AwayTeam]],Table3[[Teams]:[D]],3)=VLOOKUP(Table2[[#This Row],[HomeTeam]],Table3[[Teams]:[D]],3),1,0)</f>
        <v>1</v>
      </c>
      <c r="V351" s="45">
        <f>IF(VLOOKUP(Table2[[#This Row],[AwayTeam]],Table3[[Teams]:[D]],2)&lt;&gt;VLOOKUP(Table2[[#This Row],[HomeTeam]],Table3[[Teams]:[D]],2),1,0)</f>
        <v>0</v>
      </c>
    </row>
    <row r="352" spans="1:22" x14ac:dyDescent="0.25">
      <c r="B352" s="1">
        <v>45623</v>
      </c>
      <c r="C352" s="9" t="s">
        <v>462</v>
      </c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Row],[ActualResult]]), "_", IF(Table2[[#This Row],[ActualHomeScore]]=Table2[[#This Row],[PredictedHomeScore]], "Y", "N"))</f>
        <v>_</v>
      </c>
      <c r="R352" s="2"/>
      <c r="S352" s="2" t="str">
        <f t="shared" si="15"/>
        <v>_</v>
      </c>
      <c r="T352" s="45">
        <f>IF(VLOOKUP(Table2[[#This Row],[AwayTeam]],Table3[[Teams]:[D]],2)=VLOOKUP(Table2[[#This Row],[HomeTeam]],Table3[[Teams]:[D]],2),1,0)</f>
        <v>0</v>
      </c>
      <c r="U352" s="45">
        <f>IF(VLOOKUP(Table2[[#This Row],[AwayTeam]],Table3[[Teams]:[D]],3)=VLOOKUP(Table2[[#This Row],[HomeTeam]],Table3[[Teams]:[D]],3),1,0)</f>
        <v>0</v>
      </c>
      <c r="V352" s="45">
        <f>IF(VLOOKUP(Table2[[#This Row],[AwayTeam]],Table3[[Teams]:[D]],2)&lt;&gt;VLOOKUP(Table2[[#This Row],[HomeTeam]],Table3[[Teams]:[D]],2),1,0)</f>
        <v>1</v>
      </c>
    </row>
    <row r="353" spans="1:22" x14ac:dyDescent="0.25">
      <c r="B353" s="1">
        <v>45623</v>
      </c>
      <c r="C353" s="9" t="s">
        <v>463</v>
      </c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Row],[ActualResult]]), "_", IF(Table2[[#This Row],[ActualHomeScore]]=Table2[[#This Row],[PredictedHomeScore]], "Y", "N"))</f>
        <v>_</v>
      </c>
      <c r="R353" s="2"/>
      <c r="S353" s="2" t="str">
        <f t="shared" si="15"/>
        <v>_</v>
      </c>
      <c r="T353" s="45">
        <f>IF(VLOOKUP(Table2[[#This Row],[AwayTeam]],Table3[[Teams]:[D]],2)=VLOOKUP(Table2[[#This Row],[HomeTeam]],Table3[[Teams]:[D]],2),1,0)</f>
        <v>1</v>
      </c>
      <c r="U353" s="45">
        <f>IF(VLOOKUP(Table2[[#This Row],[AwayTeam]],Table3[[Teams]:[D]],3)=VLOOKUP(Table2[[#This Row],[HomeTeam]],Table3[[Teams]:[D]],3),1,0)</f>
        <v>0</v>
      </c>
      <c r="V353" s="45">
        <f>IF(VLOOKUP(Table2[[#This Row],[AwayTeam]],Table3[[Teams]:[D]],2)&lt;&gt;VLOOKUP(Table2[[#This Row],[HomeTeam]],Table3[[Teams]:[D]],2),1,0)</f>
        <v>0</v>
      </c>
    </row>
    <row r="354" spans="1:22" x14ac:dyDescent="0.25">
      <c r="B354" s="1">
        <v>45623</v>
      </c>
      <c r="C354" s="9" t="s">
        <v>464</v>
      </c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Row],[ActualResult]]), "_", IF(Table2[[#This Row],[ActualHomeScore]]=Table2[[#This Row],[PredictedHomeScore]], "Y", "N"))</f>
        <v>_</v>
      </c>
      <c r="R354" s="2"/>
      <c r="S354" s="2" t="str">
        <f t="shared" si="15"/>
        <v>_</v>
      </c>
      <c r="T354" s="45">
        <f>IF(VLOOKUP(Table2[[#This Row],[AwayTeam]],Table3[[Teams]:[D]],2)=VLOOKUP(Table2[[#This Row],[HomeTeam]],Table3[[Teams]:[D]],2),1,0)</f>
        <v>1</v>
      </c>
      <c r="U354" s="45">
        <f>IF(VLOOKUP(Table2[[#This Row],[AwayTeam]],Table3[[Teams]:[D]],3)=VLOOKUP(Table2[[#This Row],[HomeTeam]],Table3[[Teams]:[D]],3),1,0)</f>
        <v>1</v>
      </c>
      <c r="V354" s="45">
        <f>IF(VLOOKUP(Table2[[#This Row],[AwayTeam]],Table3[[Teams]:[D]],2)&lt;&gt;VLOOKUP(Table2[[#This Row],[HomeTeam]],Table3[[Teams]:[D]],2),1,0)</f>
        <v>0</v>
      </c>
    </row>
    <row r="355" spans="1:22" x14ac:dyDescent="0.25">
      <c r="B355" s="1">
        <v>45623</v>
      </c>
      <c r="C355" s="9" t="s">
        <v>465</v>
      </c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Row],[ActualResult]]), "_", IF(Table2[[#This Row],[ActualHomeScore]]=Table2[[#This Row],[PredictedHomeScore]], "Y", "N"))</f>
        <v>_</v>
      </c>
      <c r="R355" s="2"/>
      <c r="S355" s="2" t="str">
        <f t="shared" si="15"/>
        <v>_</v>
      </c>
      <c r="T355" s="45">
        <f>IF(VLOOKUP(Table2[[#This Row],[AwayTeam]],Table3[[Teams]:[D]],2)=VLOOKUP(Table2[[#This Row],[HomeTeam]],Table3[[Teams]:[D]],2),1,0)</f>
        <v>1</v>
      </c>
      <c r="U355" s="45">
        <f>IF(VLOOKUP(Table2[[#This Row],[AwayTeam]],Table3[[Teams]:[D]],3)=VLOOKUP(Table2[[#This Row],[HomeTeam]],Table3[[Teams]:[D]],3),1,0)</f>
        <v>0</v>
      </c>
      <c r="V355" s="45">
        <f>IF(VLOOKUP(Table2[[#This Row],[AwayTeam]],Table3[[Teams]:[D]],2)&lt;&gt;VLOOKUP(Table2[[#This Row],[HomeTeam]],Table3[[Teams]:[D]],2),1,0)</f>
        <v>0</v>
      </c>
    </row>
    <row r="356" spans="1:22" x14ac:dyDescent="0.25">
      <c r="B356" s="1">
        <v>45623</v>
      </c>
      <c r="C356" s="9" t="s">
        <v>466</v>
      </c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Row],[ActualResult]]), "_", IF(Table2[[#This Row],[ActualHomeScore]]=Table2[[#This Row],[PredictedHomeScore]], "Y", "N"))</f>
        <v>_</v>
      </c>
      <c r="R356" s="2"/>
      <c r="S356" s="2" t="str">
        <f t="shared" si="15"/>
        <v>_</v>
      </c>
      <c r="T356" s="45">
        <f>IF(VLOOKUP(Table2[[#This Row],[AwayTeam]],Table3[[Teams]:[D]],2)=VLOOKUP(Table2[[#This Row],[HomeTeam]],Table3[[Teams]:[D]],2),1,0)</f>
        <v>0</v>
      </c>
      <c r="U356" s="45">
        <f>IF(VLOOKUP(Table2[[#This Row],[AwayTeam]],Table3[[Teams]:[D]],3)=VLOOKUP(Table2[[#This Row],[HomeTeam]],Table3[[Teams]:[D]],3),1,0)</f>
        <v>0</v>
      </c>
      <c r="V356" s="45">
        <f>IF(VLOOKUP(Table2[[#This Row],[AwayTeam]],Table3[[Teams]:[D]],2)&lt;&gt;VLOOKUP(Table2[[#This Row],[HomeTeam]],Table3[[Teams]:[D]],2),1,0)</f>
        <v>1</v>
      </c>
    </row>
    <row r="357" spans="1:22" x14ac:dyDescent="0.25">
      <c r="B357" s="1">
        <v>45623</v>
      </c>
      <c r="C357" s="9" t="s">
        <v>467</v>
      </c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Row],[ActualResult]]), "_", IF(Table2[[#This Row],[ActualHomeScore]]=Table2[[#This Row],[PredictedHomeScore]], "Y", "N"))</f>
        <v>_</v>
      </c>
      <c r="R357" s="2"/>
      <c r="S357" s="2" t="str">
        <f t="shared" si="15"/>
        <v>_</v>
      </c>
      <c r="T357" s="45">
        <f>IF(VLOOKUP(Table2[[#This Row],[AwayTeam]],Table3[[Teams]:[D]],2)=VLOOKUP(Table2[[#This Row],[HomeTeam]],Table3[[Teams]:[D]],2),1,0)</f>
        <v>1</v>
      </c>
      <c r="U357" s="45">
        <f>IF(VLOOKUP(Table2[[#This Row],[AwayTeam]],Table3[[Teams]:[D]],3)=VLOOKUP(Table2[[#This Row],[HomeTeam]],Table3[[Teams]:[D]],3),1,0)</f>
        <v>0</v>
      </c>
      <c r="V357" s="45">
        <f>IF(VLOOKUP(Table2[[#This Row],[AwayTeam]],Table3[[Teams]:[D]],2)&lt;&gt;VLOOKUP(Table2[[#This Row],[HomeTeam]],Table3[[Teams]:[D]],2),1,0)</f>
        <v>0</v>
      </c>
    </row>
    <row r="358" spans="1:22" x14ac:dyDescent="0.25">
      <c r="B358" s="1">
        <v>45623</v>
      </c>
      <c r="C358" s="9" t="s">
        <v>468</v>
      </c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Row],[ActualResult]]), "_", IF(Table2[[#This Row],[ActualHomeScore]]=Table2[[#This Row],[PredictedHomeScore]], "Y", "N"))</f>
        <v>_</v>
      </c>
      <c r="R358" s="2"/>
      <c r="S358" s="2" t="str">
        <f t="shared" si="15"/>
        <v>_</v>
      </c>
      <c r="T358" s="45">
        <f>IF(VLOOKUP(Table2[[#This Row],[AwayTeam]],Table3[[Teams]:[D]],2)=VLOOKUP(Table2[[#This Row],[HomeTeam]],Table3[[Teams]:[D]],2),1,0)</f>
        <v>0</v>
      </c>
      <c r="U358" s="45">
        <f>IF(VLOOKUP(Table2[[#This Row],[AwayTeam]],Table3[[Teams]:[D]],3)=VLOOKUP(Table2[[#This Row],[HomeTeam]],Table3[[Teams]:[D]],3),1,0)</f>
        <v>0</v>
      </c>
      <c r="V358" s="45">
        <f>IF(VLOOKUP(Table2[[#This Row],[AwayTeam]],Table3[[Teams]:[D]],2)&lt;&gt;VLOOKUP(Table2[[#This Row],[HomeTeam]],Table3[[Teams]:[D]],2),1,0)</f>
        <v>1</v>
      </c>
    </row>
    <row r="359" spans="1:22" x14ac:dyDescent="0.25">
      <c r="B359" s="1">
        <v>45623</v>
      </c>
      <c r="C359" s="9" t="s">
        <v>469</v>
      </c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Row],[ActualResult]]), "_", IF(Table2[[#This Row],[ActualHomeScore]]=Table2[[#This Row],[PredictedHomeScore]], "Y", "N"))</f>
        <v>_</v>
      </c>
      <c r="R359" s="2"/>
      <c r="S359" s="2" t="str">
        <f t="shared" si="15"/>
        <v>_</v>
      </c>
      <c r="T359" s="45">
        <f>IF(VLOOKUP(Table2[[#This Row],[AwayTeam]],Table3[[Teams]:[D]],2)=VLOOKUP(Table2[[#This Row],[HomeTeam]],Table3[[Teams]:[D]],2),1,0)</f>
        <v>1</v>
      </c>
      <c r="U359" s="45">
        <f>IF(VLOOKUP(Table2[[#This Row],[AwayTeam]],Table3[[Teams]:[D]],3)=VLOOKUP(Table2[[#This Row],[HomeTeam]],Table3[[Teams]:[D]],3),1,0)</f>
        <v>1</v>
      </c>
      <c r="V359" s="45">
        <f>IF(VLOOKUP(Table2[[#This Row],[AwayTeam]],Table3[[Teams]:[D]],2)&lt;&gt;VLOOKUP(Table2[[#This Row],[HomeTeam]],Table3[[Teams]:[D]],2),1,0)</f>
        <v>0</v>
      </c>
    </row>
    <row r="360" spans="1:22" x14ac:dyDescent="0.25">
      <c r="B360" s="1">
        <v>45623</v>
      </c>
      <c r="C360" s="9" t="s">
        <v>470</v>
      </c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Row],[ActualResult]]), "_", IF(Table2[[#This Row],[ActualHomeScore]]=Table2[[#This Row],[PredictedHomeScore]], "Y", "N"))</f>
        <v>_</v>
      </c>
      <c r="R360" s="2"/>
      <c r="S360" s="2" t="str">
        <f t="shared" si="15"/>
        <v>_</v>
      </c>
      <c r="T360" s="45">
        <f>IF(VLOOKUP(Table2[[#This Row],[AwayTeam]],Table3[[Teams]:[D]],2)=VLOOKUP(Table2[[#This Row],[HomeTeam]],Table3[[Teams]:[D]],2),1,0)</f>
        <v>1</v>
      </c>
      <c r="U360" s="45">
        <f>IF(VLOOKUP(Table2[[#This Row],[AwayTeam]],Table3[[Teams]:[D]],3)=VLOOKUP(Table2[[#This Row],[HomeTeam]],Table3[[Teams]:[D]],3),1,0)</f>
        <v>0</v>
      </c>
      <c r="V360" s="45">
        <f>IF(VLOOKUP(Table2[[#This Row],[AwayTeam]],Table3[[Teams]:[D]],2)&lt;&gt;VLOOKUP(Table2[[#This Row],[HomeTeam]],Table3[[Teams]:[D]],2),1,0)</f>
        <v>0</v>
      </c>
    </row>
    <row r="361" spans="1:22" x14ac:dyDescent="0.25">
      <c r="B361" s="1">
        <v>45623</v>
      </c>
      <c r="C361" s="9" t="s">
        <v>471</v>
      </c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Row],[ActualResult]]), "_", IF(Table2[[#This Row],[ActualHomeScore]]=Table2[[#This Row],[PredictedHomeScore]], "Y", "N"))</f>
        <v>_</v>
      </c>
      <c r="R361" s="2"/>
      <c r="S361" s="2" t="str">
        <f t="shared" si="15"/>
        <v>_</v>
      </c>
      <c r="T361" s="45">
        <f>IF(VLOOKUP(Table2[[#This Row],[AwayTeam]],Table3[[Teams]:[D]],2)=VLOOKUP(Table2[[#This Row],[HomeTeam]],Table3[[Teams]:[D]],2),1,0)</f>
        <v>1</v>
      </c>
      <c r="U361" s="45">
        <f>IF(VLOOKUP(Table2[[#This Row],[AwayTeam]],Table3[[Teams]:[D]],3)=VLOOKUP(Table2[[#This Row],[HomeTeam]],Table3[[Teams]:[D]],3),1,0)</f>
        <v>0</v>
      </c>
      <c r="V361" s="45">
        <f>IF(VLOOKUP(Table2[[#This Row],[AwayTeam]],Table3[[Teams]:[D]],2)&lt;&gt;VLOOKUP(Table2[[#This Row],[HomeTeam]],Table3[[Teams]:[D]],2),1,0)</f>
        <v>0</v>
      </c>
    </row>
    <row r="362" spans="1:22" x14ac:dyDescent="0.25">
      <c r="B362" s="1">
        <v>45623</v>
      </c>
      <c r="C362" s="9" t="s">
        <v>472</v>
      </c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Row],[ActualResult]]), "_", IF(Table2[[#This Row],[ActualHomeScore]]=Table2[[#This Row],[PredictedHomeScore]], "Y", "N"))</f>
        <v>_</v>
      </c>
      <c r="R362" s="2"/>
      <c r="S362" s="2" t="str">
        <f t="shared" si="15"/>
        <v>_</v>
      </c>
      <c r="T362" s="45">
        <f>IF(VLOOKUP(Table2[[#This Row],[AwayTeam]],Table3[[Teams]:[D]],2)=VLOOKUP(Table2[[#This Row],[HomeTeam]],Table3[[Teams]:[D]],2),1,0)</f>
        <v>1</v>
      </c>
      <c r="U362" s="45">
        <f>IF(VLOOKUP(Table2[[#This Row],[AwayTeam]],Table3[[Teams]:[D]],3)=VLOOKUP(Table2[[#This Row],[HomeTeam]],Table3[[Teams]:[D]],3),1,0)</f>
        <v>1</v>
      </c>
      <c r="V362" s="45">
        <f>IF(VLOOKUP(Table2[[#This Row],[AwayTeam]],Table3[[Teams]:[D]],2)&lt;&gt;VLOOKUP(Table2[[#This Row],[HomeTeam]],Table3[[Teams]:[D]],2),1,0)</f>
        <v>0</v>
      </c>
    </row>
    <row r="363" spans="1:22" x14ac:dyDescent="0.25">
      <c r="A363" s="5"/>
      <c r="B363" s="3">
        <v>45623</v>
      </c>
      <c r="C363" s="10" t="s">
        <v>473</v>
      </c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Row],[ActualResult]]), "_", IF(Table2[[#This Row],[ActualHomeScore]]=Table2[[#This Row],[PredictedHomeScore]], "Y", "N"))</f>
        <v>_</v>
      </c>
      <c r="R363" s="2"/>
      <c r="S363" s="2" t="str">
        <f t="shared" si="15"/>
        <v>_</v>
      </c>
      <c r="T363" s="45">
        <f>IF(VLOOKUP(Table2[[#This Row],[AwayTeam]],Table3[[Teams]:[D]],2)=VLOOKUP(Table2[[#This Row],[HomeTeam]],Table3[[Teams]:[D]],2),1,0)</f>
        <v>0</v>
      </c>
      <c r="U363" s="45">
        <f>IF(VLOOKUP(Table2[[#This Row],[AwayTeam]],Table3[[Teams]:[D]],3)=VLOOKUP(Table2[[#This Row],[HomeTeam]],Table3[[Teams]:[D]],3),1,0)</f>
        <v>0</v>
      </c>
      <c r="V363" s="45">
        <f>IF(VLOOKUP(Table2[[#This Row],[AwayTeam]],Table3[[Teams]:[D]],2)&lt;&gt;VLOOKUP(Table2[[#This Row],[HomeTeam]],Table3[[Teams]:[D]],2),1,0)</f>
        <v>1</v>
      </c>
    </row>
    <row r="364" spans="1:22" x14ac:dyDescent="0.25">
      <c r="B364" s="1">
        <v>45625</v>
      </c>
      <c r="C364" s="9" t="s">
        <v>474</v>
      </c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Row],[ActualResult]]), "_", IF(Table2[[#This Row],[ActualHomeScore]]=Table2[[#This Row],[PredictedHomeScore]], "Y", "N"))</f>
        <v>_</v>
      </c>
      <c r="R364" s="2"/>
      <c r="S364" s="2" t="str">
        <f t="shared" si="15"/>
        <v>_</v>
      </c>
      <c r="T364" s="45">
        <f>IF(VLOOKUP(Table2[[#This Row],[AwayTeam]],Table3[[Teams]:[D]],2)=VLOOKUP(Table2[[#This Row],[HomeTeam]],Table3[[Teams]:[D]],2),1,0)</f>
        <v>1</v>
      </c>
      <c r="U364" s="45">
        <f>IF(VLOOKUP(Table2[[#This Row],[AwayTeam]],Table3[[Teams]:[D]],3)=VLOOKUP(Table2[[#This Row],[HomeTeam]],Table3[[Teams]:[D]],3),1,0)</f>
        <v>1</v>
      </c>
      <c r="V364" s="45">
        <f>IF(VLOOKUP(Table2[[#This Row],[AwayTeam]],Table3[[Teams]:[D]],2)&lt;&gt;VLOOKUP(Table2[[#This Row],[HomeTeam]],Table3[[Teams]:[D]],2),1,0)</f>
        <v>0</v>
      </c>
    </row>
    <row r="365" spans="1:22" x14ac:dyDescent="0.25">
      <c r="B365" s="1">
        <v>45625</v>
      </c>
      <c r="C365" s="9" t="s">
        <v>475</v>
      </c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Row],[ActualResult]]), "_", IF(Table2[[#This Row],[ActualHomeScore]]=Table2[[#This Row],[PredictedHomeScore]], "Y", "N"))</f>
        <v>_</v>
      </c>
      <c r="R365" s="2"/>
      <c r="S365" s="2" t="str">
        <f t="shared" si="15"/>
        <v>_</v>
      </c>
      <c r="T365" s="45">
        <f>IF(VLOOKUP(Table2[[#This Row],[AwayTeam]],Table3[[Teams]:[D]],2)=VLOOKUP(Table2[[#This Row],[HomeTeam]],Table3[[Teams]:[D]],2),1,0)</f>
        <v>1</v>
      </c>
      <c r="U365" s="45">
        <f>IF(VLOOKUP(Table2[[#This Row],[AwayTeam]],Table3[[Teams]:[D]],3)=VLOOKUP(Table2[[#This Row],[HomeTeam]],Table3[[Teams]:[D]],3),1,0)</f>
        <v>1</v>
      </c>
      <c r="V365" s="45">
        <f>IF(VLOOKUP(Table2[[#This Row],[AwayTeam]],Table3[[Teams]:[D]],2)&lt;&gt;VLOOKUP(Table2[[#This Row],[HomeTeam]],Table3[[Teams]:[D]],2),1,0)</f>
        <v>0</v>
      </c>
    </row>
    <row r="366" spans="1:22" x14ac:dyDescent="0.25">
      <c r="B366" s="1">
        <v>45625</v>
      </c>
      <c r="C366" s="9" t="s">
        <v>476</v>
      </c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Row],[ActualResult]]), "_", IF(Table2[[#This Row],[ActualHomeScore]]=Table2[[#This Row],[PredictedHomeScore]], "Y", "N"))</f>
        <v>_</v>
      </c>
      <c r="R366" s="2"/>
      <c r="S366" s="2" t="str">
        <f t="shared" si="15"/>
        <v>_</v>
      </c>
      <c r="T366" s="45">
        <f>IF(VLOOKUP(Table2[[#This Row],[AwayTeam]],Table3[[Teams]:[D]],2)=VLOOKUP(Table2[[#This Row],[HomeTeam]],Table3[[Teams]:[D]],2),1,0)</f>
        <v>0</v>
      </c>
      <c r="U366" s="45">
        <f>IF(VLOOKUP(Table2[[#This Row],[AwayTeam]],Table3[[Teams]:[D]],3)=VLOOKUP(Table2[[#This Row],[HomeTeam]],Table3[[Teams]:[D]],3),1,0)</f>
        <v>0</v>
      </c>
      <c r="V366" s="45">
        <f>IF(VLOOKUP(Table2[[#This Row],[AwayTeam]],Table3[[Teams]:[D]],2)&lt;&gt;VLOOKUP(Table2[[#This Row],[HomeTeam]],Table3[[Teams]:[D]],2),1,0)</f>
        <v>1</v>
      </c>
    </row>
    <row r="367" spans="1:22" x14ac:dyDescent="0.25">
      <c r="B367" s="1">
        <v>45625</v>
      </c>
      <c r="C367" s="9" t="s">
        <v>477</v>
      </c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Row],[ActualResult]]), "_", IF(Table2[[#This Row],[ActualHomeScore]]=Table2[[#This Row],[PredictedHomeScore]], "Y", "N"))</f>
        <v>_</v>
      </c>
      <c r="R367" s="2"/>
      <c r="S367" s="2" t="str">
        <f t="shared" si="15"/>
        <v>_</v>
      </c>
      <c r="T367" s="45">
        <f>IF(VLOOKUP(Table2[[#This Row],[AwayTeam]],Table3[[Teams]:[D]],2)=VLOOKUP(Table2[[#This Row],[HomeTeam]],Table3[[Teams]:[D]],2),1,0)</f>
        <v>1</v>
      </c>
      <c r="U367" s="45">
        <f>IF(VLOOKUP(Table2[[#This Row],[AwayTeam]],Table3[[Teams]:[D]],3)=VLOOKUP(Table2[[#This Row],[HomeTeam]],Table3[[Teams]:[D]],3),1,0)</f>
        <v>0</v>
      </c>
      <c r="V367" s="45">
        <f>IF(VLOOKUP(Table2[[#This Row],[AwayTeam]],Table3[[Teams]:[D]],2)&lt;&gt;VLOOKUP(Table2[[#This Row],[HomeTeam]],Table3[[Teams]:[D]],2),1,0)</f>
        <v>0</v>
      </c>
    </row>
    <row r="368" spans="1:22" x14ac:dyDescent="0.25">
      <c r="B368" s="1">
        <v>45625</v>
      </c>
      <c r="C368" s="9" t="s">
        <v>478</v>
      </c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Row],[ActualResult]]), "_", IF(Table2[[#This Row],[ActualHomeScore]]=Table2[[#This Row],[PredictedHomeScore]], "Y", "N"))</f>
        <v>_</v>
      </c>
      <c r="R368" s="2"/>
      <c r="S368" s="2" t="str">
        <f t="shared" si="15"/>
        <v>_</v>
      </c>
      <c r="T368" s="45">
        <f>IF(VLOOKUP(Table2[[#This Row],[AwayTeam]],Table3[[Teams]:[D]],2)=VLOOKUP(Table2[[#This Row],[HomeTeam]],Table3[[Teams]:[D]],2),1,0)</f>
        <v>1</v>
      </c>
      <c r="U368" s="45">
        <f>IF(VLOOKUP(Table2[[#This Row],[AwayTeam]],Table3[[Teams]:[D]],3)=VLOOKUP(Table2[[#This Row],[HomeTeam]],Table3[[Teams]:[D]],3),1,0)</f>
        <v>1</v>
      </c>
      <c r="V368" s="45">
        <f>IF(VLOOKUP(Table2[[#This Row],[AwayTeam]],Table3[[Teams]:[D]],2)&lt;&gt;VLOOKUP(Table2[[#This Row],[HomeTeam]],Table3[[Teams]:[D]],2),1,0)</f>
        <v>0</v>
      </c>
    </row>
    <row r="369" spans="1:22" x14ac:dyDescent="0.25">
      <c r="B369" s="1">
        <v>45625</v>
      </c>
      <c r="C369" s="9" t="s">
        <v>479</v>
      </c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Row],[ActualResult]]), "_", IF(Table2[[#This Row],[ActualHomeScore]]=Table2[[#This Row],[PredictedHomeScore]], "Y", "N"))</f>
        <v>_</v>
      </c>
      <c r="R369" s="2"/>
      <c r="S369" s="2" t="str">
        <f t="shared" si="15"/>
        <v>_</v>
      </c>
      <c r="T369" s="45">
        <f>IF(VLOOKUP(Table2[[#This Row],[AwayTeam]],Table3[[Teams]:[D]],2)=VLOOKUP(Table2[[#This Row],[HomeTeam]],Table3[[Teams]:[D]],2),1,0)</f>
        <v>1</v>
      </c>
      <c r="U369" s="45">
        <f>IF(VLOOKUP(Table2[[#This Row],[AwayTeam]],Table3[[Teams]:[D]],3)=VLOOKUP(Table2[[#This Row],[HomeTeam]],Table3[[Teams]:[D]],3),1,0)</f>
        <v>0</v>
      </c>
      <c r="V369" s="45">
        <f>IF(VLOOKUP(Table2[[#This Row],[AwayTeam]],Table3[[Teams]:[D]],2)&lt;&gt;VLOOKUP(Table2[[#This Row],[HomeTeam]],Table3[[Teams]:[D]],2),1,0)</f>
        <v>0</v>
      </c>
    </row>
    <row r="370" spans="1:22" x14ac:dyDescent="0.25">
      <c r="B370" s="1">
        <v>45625</v>
      </c>
      <c r="C370" s="9" t="s">
        <v>480</v>
      </c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Row],[ActualResult]]), "_", IF(Table2[[#This Row],[ActualHomeScore]]=Table2[[#This Row],[PredictedHomeScore]], "Y", "N"))</f>
        <v>_</v>
      </c>
      <c r="R370" s="2"/>
      <c r="S370" s="2" t="str">
        <f t="shared" si="15"/>
        <v>_</v>
      </c>
      <c r="T370" s="45">
        <f>IF(VLOOKUP(Table2[[#This Row],[AwayTeam]],Table3[[Teams]:[D]],2)=VLOOKUP(Table2[[#This Row],[HomeTeam]],Table3[[Teams]:[D]],2),1,0)</f>
        <v>0</v>
      </c>
      <c r="U370" s="45">
        <f>IF(VLOOKUP(Table2[[#This Row],[AwayTeam]],Table3[[Teams]:[D]],3)=VLOOKUP(Table2[[#This Row],[HomeTeam]],Table3[[Teams]:[D]],3),1,0)</f>
        <v>0</v>
      </c>
      <c r="V370" s="45">
        <f>IF(VLOOKUP(Table2[[#This Row],[AwayTeam]],Table3[[Teams]:[D]],2)&lt;&gt;VLOOKUP(Table2[[#This Row],[HomeTeam]],Table3[[Teams]:[D]],2),1,0)</f>
        <v>1</v>
      </c>
    </row>
    <row r="371" spans="1:22" x14ac:dyDescent="0.25">
      <c r="B371" s="1">
        <v>45625</v>
      </c>
      <c r="C371" s="9" t="s">
        <v>481</v>
      </c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Row],[ActualResult]]), "_", IF(Table2[[#This Row],[ActualHomeScore]]=Table2[[#This Row],[PredictedHomeScore]], "Y", "N"))</f>
        <v>_</v>
      </c>
      <c r="R371" s="2"/>
      <c r="S371" s="2" t="str">
        <f t="shared" si="15"/>
        <v>_</v>
      </c>
      <c r="T371" s="45">
        <f>IF(VLOOKUP(Table2[[#This Row],[AwayTeam]],Table3[[Teams]:[D]],2)=VLOOKUP(Table2[[#This Row],[HomeTeam]],Table3[[Teams]:[D]],2),1,0)</f>
        <v>0</v>
      </c>
      <c r="U371" s="45">
        <f>IF(VLOOKUP(Table2[[#This Row],[AwayTeam]],Table3[[Teams]:[D]],3)=VLOOKUP(Table2[[#This Row],[HomeTeam]],Table3[[Teams]:[D]],3),1,0)</f>
        <v>0</v>
      </c>
      <c r="V371" s="45">
        <f>IF(VLOOKUP(Table2[[#This Row],[AwayTeam]],Table3[[Teams]:[D]],2)&lt;&gt;VLOOKUP(Table2[[#This Row],[HomeTeam]],Table3[[Teams]:[D]],2),1,0)</f>
        <v>1</v>
      </c>
    </row>
    <row r="372" spans="1:22" x14ac:dyDescent="0.25">
      <c r="B372" s="1">
        <v>45625</v>
      </c>
      <c r="C372" s="9" t="s">
        <v>482</v>
      </c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Row],[ActualResult]]), "_", IF(Table2[[#This Row],[ActualHomeScore]]=Table2[[#This Row],[PredictedHomeScore]], "Y", "N"))</f>
        <v>_</v>
      </c>
      <c r="R372" s="2"/>
      <c r="S372" s="2" t="str">
        <f t="shared" si="15"/>
        <v>_</v>
      </c>
      <c r="T372" s="45">
        <f>IF(VLOOKUP(Table2[[#This Row],[AwayTeam]],Table3[[Teams]:[D]],2)=VLOOKUP(Table2[[#This Row],[HomeTeam]],Table3[[Teams]:[D]],2),1,0)</f>
        <v>1</v>
      </c>
      <c r="U372" s="45">
        <f>IF(VLOOKUP(Table2[[#This Row],[AwayTeam]],Table3[[Teams]:[D]],3)=VLOOKUP(Table2[[#This Row],[HomeTeam]],Table3[[Teams]:[D]],3),1,0)</f>
        <v>1</v>
      </c>
      <c r="V372" s="45">
        <f>IF(VLOOKUP(Table2[[#This Row],[AwayTeam]],Table3[[Teams]:[D]],2)&lt;&gt;VLOOKUP(Table2[[#This Row],[HomeTeam]],Table3[[Teams]:[D]],2),1,0)</f>
        <v>0</v>
      </c>
    </row>
    <row r="373" spans="1:22" x14ac:dyDescent="0.25">
      <c r="B373" s="1">
        <v>45625</v>
      </c>
      <c r="C373" s="9" t="s">
        <v>483</v>
      </c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Row],[ActualResult]]), "_", IF(Table2[[#This Row],[ActualHomeScore]]=Table2[[#This Row],[PredictedHomeScore]], "Y", "N"))</f>
        <v>_</v>
      </c>
      <c r="R373" s="2"/>
      <c r="S373" s="2" t="str">
        <f t="shared" si="15"/>
        <v>_</v>
      </c>
      <c r="T373" s="45">
        <f>IF(VLOOKUP(Table2[[#This Row],[AwayTeam]],Table3[[Teams]:[D]],2)=VLOOKUP(Table2[[#This Row],[HomeTeam]],Table3[[Teams]:[D]],2),1,0)</f>
        <v>1</v>
      </c>
      <c r="U373" s="45">
        <f>IF(VLOOKUP(Table2[[#This Row],[AwayTeam]],Table3[[Teams]:[D]],3)=VLOOKUP(Table2[[#This Row],[HomeTeam]],Table3[[Teams]:[D]],3),1,0)</f>
        <v>1</v>
      </c>
      <c r="V373" s="45">
        <f>IF(VLOOKUP(Table2[[#This Row],[AwayTeam]],Table3[[Teams]:[D]],2)&lt;&gt;VLOOKUP(Table2[[#This Row],[HomeTeam]],Table3[[Teams]:[D]],2),1,0)</f>
        <v>0</v>
      </c>
    </row>
    <row r="374" spans="1:22" x14ac:dyDescent="0.25">
      <c r="B374" s="1">
        <v>45625</v>
      </c>
      <c r="C374" s="9" t="s">
        <v>484</v>
      </c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Row],[ActualResult]]), "_", IF(Table2[[#This Row],[ActualHomeScore]]=Table2[[#This Row],[PredictedHomeScore]], "Y", "N"))</f>
        <v>_</v>
      </c>
      <c r="R374" s="2"/>
      <c r="S374" s="2" t="str">
        <f t="shared" si="15"/>
        <v>_</v>
      </c>
      <c r="T374" s="45">
        <f>IF(VLOOKUP(Table2[[#This Row],[AwayTeam]],Table3[[Teams]:[D]],2)=VLOOKUP(Table2[[#This Row],[HomeTeam]],Table3[[Teams]:[D]],2),1,0)</f>
        <v>1</v>
      </c>
      <c r="U374" s="45">
        <f>IF(VLOOKUP(Table2[[#This Row],[AwayTeam]],Table3[[Teams]:[D]],3)=VLOOKUP(Table2[[#This Row],[HomeTeam]],Table3[[Teams]:[D]],3),1,0)</f>
        <v>0</v>
      </c>
      <c r="V374" s="45">
        <f>IF(VLOOKUP(Table2[[#This Row],[AwayTeam]],Table3[[Teams]:[D]],2)&lt;&gt;VLOOKUP(Table2[[#This Row],[HomeTeam]],Table3[[Teams]:[D]],2),1,0)</f>
        <v>0</v>
      </c>
    </row>
    <row r="375" spans="1:22" x14ac:dyDescent="0.25">
      <c r="B375" s="1">
        <v>45625</v>
      </c>
      <c r="C375" s="9" t="s">
        <v>485</v>
      </c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Row],[ActualResult]]), "_", IF(Table2[[#This Row],[ActualHomeScore]]=Table2[[#This Row],[PredictedHomeScore]], "Y", "N"))</f>
        <v>_</v>
      </c>
      <c r="R375" s="2"/>
      <c r="S375" s="2" t="str">
        <f t="shared" si="15"/>
        <v>_</v>
      </c>
      <c r="T375" s="45">
        <f>IF(VLOOKUP(Table2[[#This Row],[AwayTeam]],Table3[[Teams]:[D]],2)=VLOOKUP(Table2[[#This Row],[HomeTeam]],Table3[[Teams]:[D]],2),1,0)</f>
        <v>1</v>
      </c>
      <c r="U375" s="45">
        <f>IF(VLOOKUP(Table2[[#This Row],[AwayTeam]],Table3[[Teams]:[D]],3)=VLOOKUP(Table2[[#This Row],[HomeTeam]],Table3[[Teams]:[D]],3),1,0)</f>
        <v>0</v>
      </c>
      <c r="V375" s="45">
        <f>IF(VLOOKUP(Table2[[#This Row],[AwayTeam]],Table3[[Teams]:[D]],2)&lt;&gt;VLOOKUP(Table2[[#This Row],[HomeTeam]],Table3[[Teams]:[D]],2),1,0)</f>
        <v>0</v>
      </c>
    </row>
    <row r="376" spans="1:22" x14ac:dyDescent="0.25">
      <c r="B376" s="1">
        <v>45625</v>
      </c>
      <c r="C376" s="9" t="s">
        <v>486</v>
      </c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Row],[ActualResult]]), "_", IF(Table2[[#This Row],[ActualHomeScore]]=Table2[[#This Row],[PredictedHomeScore]], "Y", "N"))</f>
        <v>_</v>
      </c>
      <c r="R376" s="2"/>
      <c r="S376" s="2" t="str">
        <f t="shared" si="15"/>
        <v>_</v>
      </c>
      <c r="T376" s="45">
        <f>IF(VLOOKUP(Table2[[#This Row],[AwayTeam]],Table3[[Teams]:[D]],2)=VLOOKUP(Table2[[#This Row],[HomeTeam]],Table3[[Teams]:[D]],2),1,0)</f>
        <v>1</v>
      </c>
      <c r="U376" s="45">
        <f>IF(VLOOKUP(Table2[[#This Row],[AwayTeam]],Table3[[Teams]:[D]],3)=VLOOKUP(Table2[[#This Row],[HomeTeam]],Table3[[Teams]:[D]],3),1,0)</f>
        <v>1</v>
      </c>
      <c r="V376" s="45">
        <f>IF(VLOOKUP(Table2[[#This Row],[AwayTeam]],Table3[[Teams]:[D]],2)&lt;&gt;VLOOKUP(Table2[[#This Row],[HomeTeam]],Table3[[Teams]:[D]],2),1,0)</f>
        <v>0</v>
      </c>
    </row>
    <row r="377" spans="1:22" x14ac:dyDescent="0.25">
      <c r="A377" s="5"/>
      <c r="B377" s="3">
        <v>45625</v>
      </c>
      <c r="C377" s="10" t="s">
        <v>487</v>
      </c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Row],[ActualResult]]), "_", IF(Table2[[#This Row],[ActualHomeScore]]=Table2[[#This Row],[PredictedHomeScore]], "Y", "N"))</f>
        <v>_</v>
      </c>
      <c r="R377" s="2"/>
      <c r="S377" s="2" t="str">
        <f t="shared" si="15"/>
        <v>_</v>
      </c>
      <c r="T377" s="45">
        <f>IF(VLOOKUP(Table2[[#This Row],[AwayTeam]],Table3[[Teams]:[D]],2)=VLOOKUP(Table2[[#This Row],[HomeTeam]],Table3[[Teams]:[D]],2),1,0)</f>
        <v>1</v>
      </c>
      <c r="U377" s="45">
        <f>IF(VLOOKUP(Table2[[#This Row],[AwayTeam]],Table3[[Teams]:[D]],3)=VLOOKUP(Table2[[#This Row],[HomeTeam]],Table3[[Teams]:[D]],3),1,0)</f>
        <v>0</v>
      </c>
      <c r="V377" s="45">
        <f>IF(VLOOKUP(Table2[[#This Row],[AwayTeam]],Table3[[Teams]:[D]],2)&lt;&gt;VLOOKUP(Table2[[#This Row],[HomeTeam]],Table3[[Teams]:[D]],2),1,0)</f>
        <v>0</v>
      </c>
    </row>
    <row r="378" spans="1:22" x14ac:dyDescent="0.25">
      <c r="B378" s="1">
        <v>45626</v>
      </c>
      <c r="C378" s="9" t="s">
        <v>488</v>
      </c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Row],[ActualResult]]), "_", IF(Table2[[#This Row],[ActualHomeScore]]=Table2[[#This Row],[PredictedHomeScore]], "Y", "N"))</f>
        <v>_</v>
      </c>
      <c r="R378" s="2"/>
      <c r="S378" s="2" t="str">
        <f t="shared" si="15"/>
        <v>_</v>
      </c>
      <c r="T378" s="45">
        <f>IF(VLOOKUP(Table2[[#This Row],[AwayTeam]],Table3[[Teams]:[D]],2)=VLOOKUP(Table2[[#This Row],[HomeTeam]],Table3[[Teams]:[D]],2),1,0)</f>
        <v>1</v>
      </c>
      <c r="U378" s="45">
        <f>IF(VLOOKUP(Table2[[#This Row],[AwayTeam]],Table3[[Teams]:[D]],3)=VLOOKUP(Table2[[#This Row],[HomeTeam]],Table3[[Teams]:[D]],3),1,0)</f>
        <v>0</v>
      </c>
      <c r="V378" s="45">
        <f>IF(VLOOKUP(Table2[[#This Row],[AwayTeam]],Table3[[Teams]:[D]],2)&lt;&gt;VLOOKUP(Table2[[#This Row],[HomeTeam]],Table3[[Teams]:[D]],2),1,0)</f>
        <v>0</v>
      </c>
    </row>
    <row r="379" spans="1:22" x14ac:dyDescent="0.25">
      <c r="B379" s="1">
        <v>45626</v>
      </c>
      <c r="C379" s="9" t="s">
        <v>489</v>
      </c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Row],[ActualResult]]), "_", IF(Table2[[#This Row],[ActualHomeScore]]=Table2[[#This Row],[PredictedHomeScore]], "Y", "N"))</f>
        <v>_</v>
      </c>
      <c r="R379" s="2"/>
      <c r="S379" s="2" t="str">
        <f t="shared" si="15"/>
        <v>_</v>
      </c>
      <c r="T379" s="45">
        <f>IF(VLOOKUP(Table2[[#This Row],[AwayTeam]],Table3[[Teams]:[D]],2)=VLOOKUP(Table2[[#This Row],[HomeTeam]],Table3[[Teams]:[D]],2),1,0)</f>
        <v>1</v>
      </c>
      <c r="U379" s="45">
        <f>IF(VLOOKUP(Table2[[#This Row],[AwayTeam]],Table3[[Teams]:[D]],3)=VLOOKUP(Table2[[#This Row],[HomeTeam]],Table3[[Teams]:[D]],3),1,0)</f>
        <v>0</v>
      </c>
      <c r="V379" s="45">
        <f>IF(VLOOKUP(Table2[[#This Row],[AwayTeam]],Table3[[Teams]:[D]],2)&lt;&gt;VLOOKUP(Table2[[#This Row],[HomeTeam]],Table3[[Teams]:[D]],2),1,0)</f>
        <v>0</v>
      </c>
    </row>
    <row r="380" spans="1:22" x14ac:dyDescent="0.25">
      <c r="B380" s="1">
        <v>45626</v>
      </c>
      <c r="C380" s="9" t="s">
        <v>490</v>
      </c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Row],[ActualResult]]), "_", IF(Table2[[#This Row],[ActualHomeScore]]=Table2[[#This Row],[PredictedHomeScore]], "Y", "N"))</f>
        <v>_</v>
      </c>
      <c r="R380" s="2"/>
      <c r="S380" s="2" t="str">
        <f t="shared" si="15"/>
        <v>_</v>
      </c>
      <c r="T380" s="45">
        <f>IF(VLOOKUP(Table2[[#This Row],[AwayTeam]],Table3[[Teams]:[D]],2)=VLOOKUP(Table2[[#This Row],[HomeTeam]],Table3[[Teams]:[D]],2),1,0)</f>
        <v>1</v>
      </c>
      <c r="U380" s="45">
        <f>IF(VLOOKUP(Table2[[#This Row],[AwayTeam]],Table3[[Teams]:[D]],3)=VLOOKUP(Table2[[#This Row],[HomeTeam]],Table3[[Teams]:[D]],3),1,0)</f>
        <v>1</v>
      </c>
      <c r="V380" s="45">
        <f>IF(VLOOKUP(Table2[[#This Row],[AwayTeam]],Table3[[Teams]:[D]],2)&lt;&gt;VLOOKUP(Table2[[#This Row],[HomeTeam]],Table3[[Teams]:[D]],2),1,0)</f>
        <v>0</v>
      </c>
    </row>
    <row r="381" spans="1:22" x14ac:dyDescent="0.25">
      <c r="B381" s="1">
        <v>45626</v>
      </c>
      <c r="C381" s="9" t="s">
        <v>491</v>
      </c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Row],[ActualResult]]), "_", IF(Table2[[#This Row],[ActualHomeScore]]=Table2[[#This Row],[PredictedHomeScore]], "Y", "N"))</f>
        <v>_</v>
      </c>
      <c r="R381" s="2"/>
      <c r="S381" s="2" t="str">
        <f t="shared" si="15"/>
        <v>_</v>
      </c>
      <c r="T381" s="45">
        <f>IF(VLOOKUP(Table2[[#This Row],[AwayTeam]],Table3[[Teams]:[D]],2)=VLOOKUP(Table2[[#This Row],[HomeTeam]],Table3[[Teams]:[D]],2),1,0)</f>
        <v>1</v>
      </c>
      <c r="U381" s="45">
        <f>IF(VLOOKUP(Table2[[#This Row],[AwayTeam]],Table3[[Teams]:[D]],3)=VLOOKUP(Table2[[#This Row],[HomeTeam]],Table3[[Teams]:[D]],3),1,0)</f>
        <v>1</v>
      </c>
      <c r="V381" s="45">
        <f>IF(VLOOKUP(Table2[[#This Row],[AwayTeam]],Table3[[Teams]:[D]],2)&lt;&gt;VLOOKUP(Table2[[#This Row],[HomeTeam]],Table3[[Teams]:[D]],2),1,0)</f>
        <v>0</v>
      </c>
    </row>
    <row r="382" spans="1:22" x14ac:dyDescent="0.25">
      <c r="B382" s="1">
        <v>45626</v>
      </c>
      <c r="C382" s="9" t="s">
        <v>492</v>
      </c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Row],[ActualResult]]), "_", IF(Table2[[#This Row],[ActualHomeScore]]=Table2[[#This Row],[PredictedHomeScore]], "Y", "N"))</f>
        <v>_</v>
      </c>
      <c r="R382" s="2"/>
      <c r="S382" s="2" t="str">
        <f t="shared" si="15"/>
        <v>_</v>
      </c>
      <c r="T382" s="45">
        <f>IF(VLOOKUP(Table2[[#This Row],[AwayTeam]],Table3[[Teams]:[D]],2)=VLOOKUP(Table2[[#This Row],[HomeTeam]],Table3[[Teams]:[D]],2),1,0)</f>
        <v>0</v>
      </c>
      <c r="U382" s="45">
        <f>IF(VLOOKUP(Table2[[#This Row],[AwayTeam]],Table3[[Teams]:[D]],3)=VLOOKUP(Table2[[#This Row],[HomeTeam]],Table3[[Teams]:[D]],3),1,0)</f>
        <v>0</v>
      </c>
      <c r="V382" s="45">
        <f>IF(VLOOKUP(Table2[[#This Row],[AwayTeam]],Table3[[Teams]:[D]],2)&lt;&gt;VLOOKUP(Table2[[#This Row],[HomeTeam]],Table3[[Teams]:[D]],2),1,0)</f>
        <v>1</v>
      </c>
    </row>
    <row r="383" spans="1:22" x14ac:dyDescent="0.25">
      <c r="B383" s="1">
        <v>45626</v>
      </c>
      <c r="C383" s="9" t="s">
        <v>493</v>
      </c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Row],[ActualResult]]), "_", IF(Table2[[#This Row],[ActualHomeScore]]=Table2[[#This Row],[PredictedHomeScore]], "Y", "N"))</f>
        <v>_</v>
      </c>
      <c r="R383" s="2"/>
      <c r="S383" s="2" t="str">
        <f t="shared" si="15"/>
        <v>_</v>
      </c>
      <c r="T383" s="45">
        <f>IF(VLOOKUP(Table2[[#This Row],[AwayTeam]],Table3[[Teams]:[D]],2)=VLOOKUP(Table2[[#This Row],[HomeTeam]],Table3[[Teams]:[D]],2),1,0)</f>
        <v>0</v>
      </c>
      <c r="U383" s="45">
        <f>IF(VLOOKUP(Table2[[#This Row],[AwayTeam]],Table3[[Teams]:[D]],3)=VLOOKUP(Table2[[#This Row],[HomeTeam]],Table3[[Teams]:[D]],3),1,0)</f>
        <v>0</v>
      </c>
      <c r="V383" s="45">
        <f>IF(VLOOKUP(Table2[[#This Row],[AwayTeam]],Table3[[Teams]:[D]],2)&lt;&gt;VLOOKUP(Table2[[#This Row],[HomeTeam]],Table3[[Teams]:[D]],2),1,0)</f>
        <v>1</v>
      </c>
    </row>
    <row r="384" spans="1:22" x14ac:dyDescent="0.25">
      <c r="B384" s="1">
        <v>45626</v>
      </c>
      <c r="C384" s="9" t="s">
        <v>494</v>
      </c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Row],[ActualResult]]), "_", IF(Table2[[#This Row],[ActualHomeScore]]=Table2[[#This Row],[PredictedHomeScore]], "Y", "N"))</f>
        <v>_</v>
      </c>
      <c r="R384" s="2"/>
      <c r="S384" s="2" t="str">
        <f t="shared" si="15"/>
        <v>_</v>
      </c>
      <c r="T384" s="45">
        <f>IF(VLOOKUP(Table2[[#This Row],[AwayTeam]],Table3[[Teams]:[D]],2)=VLOOKUP(Table2[[#This Row],[HomeTeam]],Table3[[Teams]:[D]],2),1,0)</f>
        <v>0</v>
      </c>
      <c r="U384" s="45">
        <f>IF(VLOOKUP(Table2[[#This Row],[AwayTeam]],Table3[[Teams]:[D]],3)=VLOOKUP(Table2[[#This Row],[HomeTeam]],Table3[[Teams]:[D]],3),1,0)</f>
        <v>0</v>
      </c>
      <c r="V384" s="45">
        <f>IF(VLOOKUP(Table2[[#This Row],[AwayTeam]],Table3[[Teams]:[D]],2)&lt;&gt;VLOOKUP(Table2[[#This Row],[HomeTeam]],Table3[[Teams]:[D]],2),1,0)</f>
        <v>1</v>
      </c>
    </row>
    <row r="385" spans="1:22" x14ac:dyDescent="0.25">
      <c r="B385" s="1">
        <v>45626</v>
      </c>
      <c r="C385" s="9" t="s">
        <v>495</v>
      </c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Row],[ActualResult]]), "_", IF(Table2[[#This Row],[ActualHomeScore]]=Table2[[#This Row],[PredictedHomeScore]], "Y", "N"))</f>
        <v>_</v>
      </c>
      <c r="R385" s="2"/>
      <c r="S385" s="2" t="str">
        <f t="shared" si="15"/>
        <v>_</v>
      </c>
      <c r="T385" s="45">
        <f>IF(VLOOKUP(Table2[[#This Row],[AwayTeam]],Table3[[Teams]:[D]],2)=VLOOKUP(Table2[[#This Row],[HomeTeam]],Table3[[Teams]:[D]],2),1,0)</f>
        <v>1</v>
      </c>
      <c r="U385" s="45">
        <f>IF(VLOOKUP(Table2[[#This Row],[AwayTeam]],Table3[[Teams]:[D]],3)=VLOOKUP(Table2[[#This Row],[HomeTeam]],Table3[[Teams]:[D]],3),1,0)</f>
        <v>0</v>
      </c>
      <c r="V385" s="45">
        <f>IF(VLOOKUP(Table2[[#This Row],[AwayTeam]],Table3[[Teams]:[D]],2)&lt;&gt;VLOOKUP(Table2[[#This Row],[HomeTeam]],Table3[[Teams]:[D]],2),1,0)</f>
        <v>0</v>
      </c>
    </row>
    <row r="386" spans="1:22" x14ac:dyDescent="0.25">
      <c r="B386" s="1">
        <v>45626</v>
      </c>
      <c r="C386" s="9" t="s">
        <v>496</v>
      </c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Row],[ActualResult]]), "_", IF(Table2[[#This Row],[ActualHomeScore]]=Table2[[#This Row],[PredictedHomeScore]], "Y", "N"))</f>
        <v>_</v>
      </c>
      <c r="R386" s="2"/>
      <c r="S386" s="2" t="str">
        <f t="shared" si="15"/>
        <v>_</v>
      </c>
      <c r="T386" s="45">
        <f>IF(VLOOKUP(Table2[[#This Row],[AwayTeam]],Table3[[Teams]:[D]],2)=VLOOKUP(Table2[[#This Row],[HomeTeam]],Table3[[Teams]:[D]],2),1,0)</f>
        <v>1</v>
      </c>
      <c r="U386" s="45">
        <f>IF(VLOOKUP(Table2[[#This Row],[AwayTeam]],Table3[[Teams]:[D]],3)=VLOOKUP(Table2[[#This Row],[HomeTeam]],Table3[[Teams]:[D]],3),1,0)</f>
        <v>1</v>
      </c>
      <c r="V386" s="45">
        <f>IF(VLOOKUP(Table2[[#This Row],[AwayTeam]],Table3[[Teams]:[D]],2)&lt;&gt;VLOOKUP(Table2[[#This Row],[HomeTeam]],Table3[[Teams]:[D]],2),1,0)</f>
        <v>0</v>
      </c>
    </row>
    <row r="387" spans="1:22" x14ac:dyDescent="0.25">
      <c r="B387" s="1">
        <v>45626</v>
      </c>
      <c r="C387" s="9" t="s">
        <v>497</v>
      </c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Row],[ActualResult]]),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  <c r="T387" s="45">
        <f>IF(VLOOKUP(Table2[[#This Row],[AwayTeam]],Table3[[Teams]:[D]],2)=VLOOKUP(Table2[[#This Row],[HomeTeam]],Table3[[Teams]:[D]],2),1,0)</f>
        <v>1</v>
      </c>
      <c r="U387" s="45">
        <f>IF(VLOOKUP(Table2[[#This Row],[AwayTeam]],Table3[[Teams]:[D]],3)=VLOOKUP(Table2[[#This Row],[HomeTeam]],Table3[[Teams]:[D]],3),1,0)</f>
        <v>0</v>
      </c>
      <c r="V387" s="45">
        <f>IF(VLOOKUP(Table2[[#This Row],[AwayTeam]],Table3[[Teams]:[D]],2)&lt;&gt;VLOOKUP(Table2[[#This Row],[HomeTeam]],Table3[[Teams]:[D]],2),1,0)</f>
        <v>0</v>
      </c>
    </row>
    <row r="388" spans="1:22" x14ac:dyDescent="0.25">
      <c r="B388" s="1">
        <v>45626</v>
      </c>
      <c r="C388" s="9" t="s">
        <v>498</v>
      </c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Row],[ActualResult]]), "_", IF(Table2[[#This Row],[ActualHomeScore]]=Table2[[#This Row],[PredictedHomeScore]], "Y", "N"))</f>
        <v>_</v>
      </c>
      <c r="R388" s="2"/>
      <c r="S388" s="2" t="str">
        <f t="shared" si="18"/>
        <v>_</v>
      </c>
      <c r="T388" s="45">
        <f>IF(VLOOKUP(Table2[[#This Row],[AwayTeam]],Table3[[Teams]:[D]],2)=VLOOKUP(Table2[[#This Row],[HomeTeam]],Table3[[Teams]:[D]],2),1,0)</f>
        <v>1</v>
      </c>
      <c r="U388" s="45">
        <f>IF(VLOOKUP(Table2[[#This Row],[AwayTeam]],Table3[[Teams]:[D]],3)=VLOOKUP(Table2[[#This Row],[HomeTeam]],Table3[[Teams]:[D]],3),1,0)</f>
        <v>0</v>
      </c>
      <c r="V388" s="45">
        <f>IF(VLOOKUP(Table2[[#This Row],[AwayTeam]],Table3[[Teams]:[D]],2)&lt;&gt;VLOOKUP(Table2[[#This Row],[HomeTeam]],Table3[[Teams]:[D]],2),1,0)</f>
        <v>0</v>
      </c>
    </row>
    <row r="389" spans="1:22" x14ac:dyDescent="0.25">
      <c r="A389" s="5"/>
      <c r="B389" s="3">
        <v>45626</v>
      </c>
      <c r="C389" s="10" t="s">
        <v>499</v>
      </c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Row],[ActualResult]]), "_", IF(Table2[[#This Row],[ActualHomeScore]]=Table2[[#This Row],[PredictedHomeScore]], "Y", "N"))</f>
        <v>_</v>
      </c>
      <c r="R389" s="2"/>
      <c r="S389" s="2" t="str">
        <f t="shared" si="18"/>
        <v>_</v>
      </c>
      <c r="T389" s="45">
        <f>IF(VLOOKUP(Table2[[#This Row],[AwayTeam]],Table3[[Teams]:[D]],2)=VLOOKUP(Table2[[#This Row],[HomeTeam]],Table3[[Teams]:[D]],2),1,0)</f>
        <v>1</v>
      </c>
      <c r="U389" s="45">
        <f>IF(VLOOKUP(Table2[[#This Row],[AwayTeam]],Table3[[Teams]:[D]],3)=VLOOKUP(Table2[[#This Row],[HomeTeam]],Table3[[Teams]:[D]],3),1,0)</f>
        <v>1</v>
      </c>
      <c r="V389" s="45">
        <f>IF(VLOOKUP(Table2[[#This Row],[AwayTeam]],Table3[[Teams]:[D]],2)&lt;&gt;VLOOKUP(Table2[[#This Row],[HomeTeam]],Table3[[Teams]:[D]],2),1,0)</f>
        <v>0</v>
      </c>
    </row>
    <row r="390" spans="1:22" x14ac:dyDescent="0.25">
      <c r="B390" s="1">
        <v>45627</v>
      </c>
      <c r="C390" s="9" t="s">
        <v>500</v>
      </c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Row],[ActualResult]]), "_", IF(Table2[[#This Row],[ActualHomeScore]]=Table2[[#This Row],[PredictedHomeScore]], "Y", "N"))</f>
        <v>_</v>
      </c>
      <c r="R390" s="2"/>
      <c r="S390" s="2" t="str">
        <f t="shared" si="18"/>
        <v>_</v>
      </c>
      <c r="T390" s="45">
        <f>IF(VLOOKUP(Table2[[#This Row],[AwayTeam]],Table3[[Teams]:[D]],2)=VLOOKUP(Table2[[#This Row],[HomeTeam]],Table3[[Teams]:[D]],2),1,0)</f>
        <v>0</v>
      </c>
      <c r="U390" s="45">
        <f>IF(VLOOKUP(Table2[[#This Row],[AwayTeam]],Table3[[Teams]:[D]],3)=VLOOKUP(Table2[[#This Row],[HomeTeam]],Table3[[Teams]:[D]],3),1,0)</f>
        <v>0</v>
      </c>
      <c r="V390" s="45">
        <f>IF(VLOOKUP(Table2[[#This Row],[AwayTeam]],Table3[[Teams]:[D]],2)&lt;&gt;VLOOKUP(Table2[[#This Row],[HomeTeam]],Table3[[Teams]:[D]],2),1,0)</f>
        <v>1</v>
      </c>
    </row>
    <row r="391" spans="1:22" x14ac:dyDescent="0.25">
      <c r="B391" s="1">
        <v>45627</v>
      </c>
      <c r="C391" s="9" t="s">
        <v>501</v>
      </c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Row],[ActualResult]]), "_", IF(Table2[[#This Row],[ActualHomeScore]]=Table2[[#This Row],[PredictedHomeScore]], "Y", "N"))</f>
        <v>_</v>
      </c>
      <c r="R391" s="2"/>
      <c r="S391" s="2" t="str">
        <f t="shared" si="18"/>
        <v>_</v>
      </c>
      <c r="T391" s="45">
        <f>IF(VLOOKUP(Table2[[#This Row],[AwayTeam]],Table3[[Teams]:[D]],2)=VLOOKUP(Table2[[#This Row],[HomeTeam]],Table3[[Teams]:[D]],2),1,0)</f>
        <v>1</v>
      </c>
      <c r="U391" s="45">
        <f>IF(VLOOKUP(Table2[[#This Row],[AwayTeam]],Table3[[Teams]:[D]],3)=VLOOKUP(Table2[[#This Row],[HomeTeam]],Table3[[Teams]:[D]],3),1,0)</f>
        <v>1</v>
      </c>
      <c r="V391" s="45">
        <f>IF(VLOOKUP(Table2[[#This Row],[AwayTeam]],Table3[[Teams]:[D]],2)&lt;&gt;VLOOKUP(Table2[[#This Row],[HomeTeam]],Table3[[Teams]:[D]],2),1,0)</f>
        <v>0</v>
      </c>
    </row>
    <row r="392" spans="1:22" x14ac:dyDescent="0.25">
      <c r="B392" s="1">
        <v>45627</v>
      </c>
      <c r="C392" s="9" t="s">
        <v>502</v>
      </c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Row],[ActualResult]]), "_", IF(Table2[[#This Row],[ActualHomeScore]]=Table2[[#This Row],[PredictedHomeScore]], "Y", "N"))</f>
        <v>_</v>
      </c>
      <c r="R392" s="2"/>
      <c r="S392" s="2" t="str">
        <f t="shared" si="18"/>
        <v>_</v>
      </c>
      <c r="T392" s="45">
        <f>IF(VLOOKUP(Table2[[#This Row],[AwayTeam]],Table3[[Teams]:[D]],2)=VLOOKUP(Table2[[#This Row],[HomeTeam]],Table3[[Teams]:[D]],2),1,0)</f>
        <v>0</v>
      </c>
      <c r="U392" s="45">
        <f>IF(VLOOKUP(Table2[[#This Row],[AwayTeam]],Table3[[Teams]:[D]],3)=VLOOKUP(Table2[[#This Row],[HomeTeam]],Table3[[Teams]:[D]],3),1,0)</f>
        <v>0</v>
      </c>
      <c r="V392" s="45">
        <f>IF(VLOOKUP(Table2[[#This Row],[AwayTeam]],Table3[[Teams]:[D]],2)&lt;&gt;VLOOKUP(Table2[[#This Row],[HomeTeam]],Table3[[Teams]:[D]],2),1,0)</f>
        <v>1</v>
      </c>
    </row>
    <row r="393" spans="1:22" x14ac:dyDescent="0.25">
      <c r="B393" s="1">
        <v>45627</v>
      </c>
      <c r="C393" s="9" t="s">
        <v>503</v>
      </c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Row],[ActualResult]]), "_", IF(Table2[[#This Row],[ActualHomeScore]]=Table2[[#This Row],[PredictedHomeScore]], "Y", "N"))</f>
        <v>_</v>
      </c>
      <c r="R393" s="2"/>
      <c r="S393" s="2" t="str">
        <f t="shared" si="18"/>
        <v>_</v>
      </c>
      <c r="T393" s="45">
        <f>IF(VLOOKUP(Table2[[#This Row],[AwayTeam]],Table3[[Teams]:[D]],2)=VLOOKUP(Table2[[#This Row],[HomeTeam]],Table3[[Teams]:[D]],2),1,0)</f>
        <v>1</v>
      </c>
      <c r="U393" s="45">
        <f>IF(VLOOKUP(Table2[[#This Row],[AwayTeam]],Table3[[Teams]:[D]],3)=VLOOKUP(Table2[[#This Row],[HomeTeam]],Table3[[Teams]:[D]],3),1,0)</f>
        <v>1</v>
      </c>
      <c r="V393" s="45">
        <f>IF(VLOOKUP(Table2[[#This Row],[AwayTeam]],Table3[[Teams]:[D]],2)&lt;&gt;VLOOKUP(Table2[[#This Row],[HomeTeam]],Table3[[Teams]:[D]],2),1,0)</f>
        <v>0</v>
      </c>
    </row>
    <row r="394" spans="1:22" x14ac:dyDescent="0.25">
      <c r="A394" s="5"/>
      <c r="B394" s="3">
        <v>45627</v>
      </c>
      <c r="C394" s="10" t="s">
        <v>504</v>
      </c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Row],[ActualResult]]), "_", IF(Table2[[#This Row],[ActualHomeScore]]=Table2[[#This Row],[PredictedHomeScore]], "Y", "N"))</f>
        <v>_</v>
      </c>
      <c r="R394" s="2"/>
      <c r="S394" s="2" t="str">
        <f t="shared" si="18"/>
        <v>_</v>
      </c>
      <c r="T394" s="45">
        <f>IF(VLOOKUP(Table2[[#This Row],[AwayTeam]],Table3[[Teams]:[D]],2)=VLOOKUP(Table2[[#This Row],[HomeTeam]],Table3[[Teams]:[D]],2),1,0)</f>
        <v>0</v>
      </c>
      <c r="U394" s="45">
        <f>IF(VLOOKUP(Table2[[#This Row],[AwayTeam]],Table3[[Teams]:[D]],3)=VLOOKUP(Table2[[#This Row],[HomeTeam]],Table3[[Teams]:[D]],3),1,0)</f>
        <v>0</v>
      </c>
      <c r="V394" s="45">
        <f>IF(VLOOKUP(Table2[[#This Row],[AwayTeam]],Table3[[Teams]:[D]],2)&lt;&gt;VLOOKUP(Table2[[#This Row],[HomeTeam]],Table3[[Teams]:[D]],2),1,0)</f>
        <v>1</v>
      </c>
    </row>
    <row r="395" spans="1:22" x14ac:dyDescent="0.25">
      <c r="B395" s="1">
        <v>45628</v>
      </c>
      <c r="C395" s="9" t="s">
        <v>505</v>
      </c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Row],[ActualResult]]), "_", IF(Table2[[#This Row],[ActualHomeScore]]=Table2[[#This Row],[PredictedHomeScore]], "Y", "N"))</f>
        <v>_</v>
      </c>
      <c r="R395" s="2"/>
      <c r="S395" s="2" t="str">
        <f t="shared" si="18"/>
        <v>_</v>
      </c>
      <c r="T395" s="45">
        <f>IF(VLOOKUP(Table2[[#This Row],[AwayTeam]],Table3[[Teams]:[D]],2)=VLOOKUP(Table2[[#This Row],[HomeTeam]],Table3[[Teams]:[D]],2),1,0)</f>
        <v>1</v>
      </c>
      <c r="U395" s="45">
        <f>IF(VLOOKUP(Table2[[#This Row],[AwayTeam]],Table3[[Teams]:[D]],3)=VLOOKUP(Table2[[#This Row],[HomeTeam]],Table3[[Teams]:[D]],3),1,0)</f>
        <v>1</v>
      </c>
      <c r="V395" s="45">
        <f>IF(VLOOKUP(Table2[[#This Row],[AwayTeam]],Table3[[Teams]:[D]],2)&lt;&gt;VLOOKUP(Table2[[#This Row],[HomeTeam]],Table3[[Teams]:[D]],2),1,0)</f>
        <v>0</v>
      </c>
    </row>
    <row r="396" spans="1:22" x14ac:dyDescent="0.25">
      <c r="B396" s="1">
        <v>45628</v>
      </c>
      <c r="C396" s="9" t="s">
        <v>506</v>
      </c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Row],[ActualResult]]), "_", IF(Table2[[#This Row],[ActualHomeScore]]=Table2[[#This Row],[PredictedHomeScore]], "Y", "N"))</f>
        <v>_</v>
      </c>
      <c r="R396" s="2"/>
      <c r="S396" s="2" t="str">
        <f t="shared" si="18"/>
        <v>_</v>
      </c>
      <c r="T396" s="45">
        <f>IF(VLOOKUP(Table2[[#This Row],[AwayTeam]],Table3[[Teams]:[D]],2)=VLOOKUP(Table2[[#This Row],[HomeTeam]],Table3[[Teams]:[D]],2),1,0)</f>
        <v>0</v>
      </c>
      <c r="U396" s="45">
        <f>IF(VLOOKUP(Table2[[#This Row],[AwayTeam]],Table3[[Teams]:[D]],3)=VLOOKUP(Table2[[#This Row],[HomeTeam]],Table3[[Teams]:[D]],3),1,0)</f>
        <v>0</v>
      </c>
      <c r="V396" s="45">
        <f>IF(VLOOKUP(Table2[[#This Row],[AwayTeam]],Table3[[Teams]:[D]],2)&lt;&gt;VLOOKUP(Table2[[#This Row],[HomeTeam]],Table3[[Teams]:[D]],2),1,0)</f>
        <v>1</v>
      </c>
    </row>
    <row r="397" spans="1:22" x14ac:dyDescent="0.25">
      <c r="A397" s="5"/>
      <c r="B397" s="3">
        <v>45628</v>
      </c>
      <c r="C397" s="10" t="s">
        <v>507</v>
      </c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Row],[ActualResult]]), "_", IF(Table2[[#This Row],[ActualHomeScore]]=Table2[[#This Row],[PredictedHomeScore]], "Y", "N"))</f>
        <v>_</v>
      </c>
      <c r="R397" s="2"/>
      <c r="S397" s="2" t="str">
        <f t="shared" si="18"/>
        <v>_</v>
      </c>
      <c r="T397" s="45">
        <f>IF(VLOOKUP(Table2[[#This Row],[AwayTeam]],Table3[[Teams]:[D]],2)=VLOOKUP(Table2[[#This Row],[HomeTeam]],Table3[[Teams]:[D]],2),1,0)</f>
        <v>1</v>
      </c>
      <c r="U397" s="45">
        <f>IF(VLOOKUP(Table2[[#This Row],[AwayTeam]],Table3[[Teams]:[D]],3)=VLOOKUP(Table2[[#This Row],[HomeTeam]],Table3[[Teams]:[D]],3),1,0)</f>
        <v>1</v>
      </c>
      <c r="V397" s="45">
        <f>IF(VLOOKUP(Table2[[#This Row],[AwayTeam]],Table3[[Teams]:[D]],2)&lt;&gt;VLOOKUP(Table2[[#This Row],[HomeTeam]],Table3[[Teams]:[D]],2),1,0)</f>
        <v>0</v>
      </c>
    </row>
    <row r="398" spans="1:22" x14ac:dyDescent="0.25">
      <c r="B398" s="1">
        <v>45629</v>
      </c>
      <c r="C398" s="9" t="s">
        <v>508</v>
      </c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Row],[ActualResult]]), "_", IF(Table2[[#This Row],[ActualHomeScore]]=Table2[[#This Row],[PredictedHomeScore]], "Y", "N"))</f>
        <v>_</v>
      </c>
      <c r="R398" s="2"/>
      <c r="S398" s="2" t="str">
        <f t="shared" si="18"/>
        <v>_</v>
      </c>
      <c r="T398" s="45">
        <f>IF(VLOOKUP(Table2[[#This Row],[AwayTeam]],Table3[[Teams]:[D]],2)=VLOOKUP(Table2[[#This Row],[HomeTeam]],Table3[[Teams]:[D]],2),1,0)</f>
        <v>1</v>
      </c>
      <c r="U398" s="45">
        <f>IF(VLOOKUP(Table2[[#This Row],[AwayTeam]],Table3[[Teams]:[D]],3)=VLOOKUP(Table2[[#This Row],[HomeTeam]],Table3[[Teams]:[D]],3),1,0)</f>
        <v>1</v>
      </c>
      <c r="V398" s="45">
        <f>IF(VLOOKUP(Table2[[#This Row],[AwayTeam]],Table3[[Teams]:[D]],2)&lt;&gt;VLOOKUP(Table2[[#This Row],[HomeTeam]],Table3[[Teams]:[D]],2),1,0)</f>
        <v>0</v>
      </c>
    </row>
    <row r="399" spans="1:22" x14ac:dyDescent="0.25">
      <c r="B399" s="1">
        <v>45629</v>
      </c>
      <c r="C399" s="9" t="s">
        <v>509</v>
      </c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Row],[ActualResult]]), "_", IF(Table2[[#This Row],[ActualHomeScore]]=Table2[[#This Row],[PredictedHomeScore]], "Y", "N"))</f>
        <v>_</v>
      </c>
      <c r="R399" s="2"/>
      <c r="S399" s="2" t="str">
        <f t="shared" si="18"/>
        <v>_</v>
      </c>
      <c r="T399" s="45">
        <f>IF(VLOOKUP(Table2[[#This Row],[AwayTeam]],Table3[[Teams]:[D]],2)=VLOOKUP(Table2[[#This Row],[HomeTeam]],Table3[[Teams]:[D]],2),1,0)</f>
        <v>0</v>
      </c>
      <c r="U399" s="45">
        <f>IF(VLOOKUP(Table2[[#This Row],[AwayTeam]],Table3[[Teams]:[D]],3)=VLOOKUP(Table2[[#This Row],[HomeTeam]],Table3[[Teams]:[D]],3),1,0)</f>
        <v>0</v>
      </c>
      <c r="V399" s="45">
        <f>IF(VLOOKUP(Table2[[#This Row],[AwayTeam]],Table3[[Teams]:[D]],2)&lt;&gt;VLOOKUP(Table2[[#This Row],[HomeTeam]],Table3[[Teams]:[D]],2),1,0)</f>
        <v>1</v>
      </c>
    </row>
    <row r="400" spans="1:22" x14ac:dyDescent="0.25">
      <c r="B400" s="1">
        <v>45629</v>
      </c>
      <c r="C400" s="9" t="s">
        <v>510</v>
      </c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Row],[ActualResult]]), "_", IF(Table2[[#This Row],[ActualHomeScore]]=Table2[[#This Row],[PredictedHomeScore]], "Y", "N"))</f>
        <v>_</v>
      </c>
      <c r="R400" s="2"/>
      <c r="S400" s="2" t="str">
        <f t="shared" si="18"/>
        <v>_</v>
      </c>
      <c r="T400" s="45">
        <f>IF(VLOOKUP(Table2[[#This Row],[AwayTeam]],Table3[[Teams]:[D]],2)=VLOOKUP(Table2[[#This Row],[HomeTeam]],Table3[[Teams]:[D]],2),1,0)</f>
        <v>1</v>
      </c>
      <c r="U400" s="45">
        <f>IF(VLOOKUP(Table2[[#This Row],[AwayTeam]],Table3[[Teams]:[D]],3)=VLOOKUP(Table2[[#This Row],[HomeTeam]],Table3[[Teams]:[D]],3),1,0)</f>
        <v>0</v>
      </c>
      <c r="V400" s="45">
        <f>IF(VLOOKUP(Table2[[#This Row],[AwayTeam]],Table3[[Teams]:[D]],2)&lt;&gt;VLOOKUP(Table2[[#This Row],[HomeTeam]],Table3[[Teams]:[D]],2),1,0)</f>
        <v>0</v>
      </c>
    </row>
    <row r="401" spans="1:22" x14ac:dyDescent="0.25">
      <c r="B401" s="1">
        <v>45629</v>
      </c>
      <c r="C401" s="9" t="s">
        <v>511</v>
      </c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Row],[ActualResult]]), "_", IF(Table2[[#This Row],[ActualHomeScore]]=Table2[[#This Row],[PredictedHomeScore]], "Y", "N"))</f>
        <v>_</v>
      </c>
      <c r="R401" s="2"/>
      <c r="S401" s="2" t="str">
        <f t="shared" si="18"/>
        <v>_</v>
      </c>
      <c r="T401" s="45">
        <f>IF(VLOOKUP(Table2[[#This Row],[AwayTeam]],Table3[[Teams]:[D]],2)=VLOOKUP(Table2[[#This Row],[HomeTeam]],Table3[[Teams]:[D]],2),1,0)</f>
        <v>1</v>
      </c>
      <c r="U401" s="45">
        <f>IF(VLOOKUP(Table2[[#This Row],[AwayTeam]],Table3[[Teams]:[D]],3)=VLOOKUP(Table2[[#This Row],[HomeTeam]],Table3[[Teams]:[D]],3),1,0)</f>
        <v>0</v>
      </c>
      <c r="V401" s="45">
        <f>IF(VLOOKUP(Table2[[#This Row],[AwayTeam]],Table3[[Teams]:[D]],2)&lt;&gt;VLOOKUP(Table2[[#This Row],[HomeTeam]],Table3[[Teams]:[D]],2),1,0)</f>
        <v>0</v>
      </c>
    </row>
    <row r="402" spans="1:22" x14ac:dyDescent="0.25">
      <c r="B402" s="1">
        <v>45629</v>
      </c>
      <c r="C402" s="9" t="s">
        <v>512</v>
      </c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Row],[ActualResult]]), "_", IF(Table2[[#This Row],[ActualHomeScore]]=Table2[[#This Row],[PredictedHomeScore]], "Y", "N"))</f>
        <v>_</v>
      </c>
      <c r="R402" s="2"/>
      <c r="S402" s="2" t="str">
        <f t="shared" si="18"/>
        <v>_</v>
      </c>
      <c r="T402" s="45">
        <f>IF(VLOOKUP(Table2[[#This Row],[AwayTeam]],Table3[[Teams]:[D]],2)=VLOOKUP(Table2[[#This Row],[HomeTeam]],Table3[[Teams]:[D]],2),1,0)</f>
        <v>0</v>
      </c>
      <c r="U402" s="45">
        <f>IF(VLOOKUP(Table2[[#This Row],[AwayTeam]],Table3[[Teams]:[D]],3)=VLOOKUP(Table2[[#This Row],[HomeTeam]],Table3[[Teams]:[D]],3),1,0)</f>
        <v>0</v>
      </c>
      <c r="V402" s="45">
        <f>IF(VLOOKUP(Table2[[#This Row],[AwayTeam]],Table3[[Teams]:[D]],2)&lt;&gt;VLOOKUP(Table2[[#This Row],[HomeTeam]],Table3[[Teams]:[D]],2),1,0)</f>
        <v>1</v>
      </c>
    </row>
    <row r="403" spans="1:22" x14ac:dyDescent="0.25">
      <c r="B403" s="1">
        <v>45629</v>
      </c>
      <c r="C403" s="9" t="s">
        <v>513</v>
      </c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Row],[ActualResult]]), "_", IF(Table2[[#This Row],[ActualHomeScore]]=Table2[[#This Row],[PredictedHomeScore]], "Y", "N"))</f>
        <v>_</v>
      </c>
      <c r="R403" s="2"/>
      <c r="S403" s="2" t="str">
        <f t="shared" si="18"/>
        <v>_</v>
      </c>
      <c r="T403" s="45">
        <f>IF(VLOOKUP(Table2[[#This Row],[AwayTeam]],Table3[[Teams]:[D]],2)=VLOOKUP(Table2[[#This Row],[HomeTeam]],Table3[[Teams]:[D]],2),1,0)</f>
        <v>0</v>
      </c>
      <c r="U403" s="45">
        <f>IF(VLOOKUP(Table2[[#This Row],[AwayTeam]],Table3[[Teams]:[D]],3)=VLOOKUP(Table2[[#This Row],[HomeTeam]],Table3[[Teams]:[D]],3),1,0)</f>
        <v>0</v>
      </c>
      <c r="V403" s="45">
        <f>IF(VLOOKUP(Table2[[#This Row],[AwayTeam]],Table3[[Teams]:[D]],2)&lt;&gt;VLOOKUP(Table2[[#This Row],[HomeTeam]],Table3[[Teams]:[D]],2),1,0)</f>
        <v>1</v>
      </c>
    </row>
    <row r="404" spans="1:22" x14ac:dyDescent="0.25">
      <c r="B404" s="1">
        <v>45629</v>
      </c>
      <c r="C404" s="9" t="s">
        <v>514</v>
      </c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Row],[ActualResult]]), "_", IF(Table2[[#This Row],[ActualHomeScore]]=Table2[[#This Row],[PredictedHomeScore]], "Y", "N"))</f>
        <v>_</v>
      </c>
      <c r="R404" s="2"/>
      <c r="S404" s="2" t="str">
        <f t="shared" si="18"/>
        <v>_</v>
      </c>
      <c r="T404" s="45">
        <f>IF(VLOOKUP(Table2[[#This Row],[AwayTeam]],Table3[[Teams]:[D]],2)=VLOOKUP(Table2[[#This Row],[HomeTeam]],Table3[[Teams]:[D]],2),1,0)</f>
        <v>1</v>
      </c>
      <c r="U404" s="45">
        <f>IF(VLOOKUP(Table2[[#This Row],[AwayTeam]],Table3[[Teams]:[D]],3)=VLOOKUP(Table2[[#This Row],[HomeTeam]],Table3[[Teams]:[D]],3),1,0)</f>
        <v>0</v>
      </c>
      <c r="V404" s="45">
        <f>IF(VLOOKUP(Table2[[#This Row],[AwayTeam]],Table3[[Teams]:[D]],2)&lt;&gt;VLOOKUP(Table2[[#This Row],[HomeTeam]],Table3[[Teams]:[D]],2),1,0)</f>
        <v>0</v>
      </c>
    </row>
    <row r="405" spans="1:22" x14ac:dyDescent="0.25">
      <c r="B405" s="1">
        <v>45629</v>
      </c>
      <c r="C405" s="9" t="s">
        <v>515</v>
      </c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Row],[ActualResult]]), "_", IF(Table2[[#This Row],[ActualHomeScore]]=Table2[[#This Row],[PredictedHomeScore]], "Y", "N"))</f>
        <v>_</v>
      </c>
      <c r="R405" s="2"/>
      <c r="S405" s="2" t="str">
        <f t="shared" si="18"/>
        <v>_</v>
      </c>
      <c r="T405" s="45">
        <f>IF(VLOOKUP(Table2[[#This Row],[AwayTeam]],Table3[[Teams]:[D]],2)=VLOOKUP(Table2[[#This Row],[HomeTeam]],Table3[[Teams]:[D]],2),1,0)</f>
        <v>1</v>
      </c>
      <c r="U405" s="45">
        <f>IF(VLOOKUP(Table2[[#This Row],[AwayTeam]],Table3[[Teams]:[D]],3)=VLOOKUP(Table2[[#This Row],[HomeTeam]],Table3[[Teams]:[D]],3),1,0)</f>
        <v>1</v>
      </c>
      <c r="V405" s="45">
        <f>IF(VLOOKUP(Table2[[#This Row],[AwayTeam]],Table3[[Teams]:[D]],2)&lt;&gt;VLOOKUP(Table2[[#This Row],[HomeTeam]],Table3[[Teams]:[D]],2),1,0)</f>
        <v>0</v>
      </c>
    </row>
    <row r="406" spans="1:22" x14ac:dyDescent="0.25">
      <c r="B406" s="1">
        <v>45629</v>
      </c>
      <c r="C406" s="9" t="s">
        <v>516</v>
      </c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Row],[ActualResult]]), "_", IF(Table2[[#This Row],[ActualHomeScore]]=Table2[[#This Row],[PredictedHomeScore]], "Y", "N"))</f>
        <v>_</v>
      </c>
      <c r="R406" s="2"/>
      <c r="S406" s="2" t="str">
        <f t="shared" si="18"/>
        <v>_</v>
      </c>
      <c r="T406" s="45">
        <f>IF(VLOOKUP(Table2[[#This Row],[AwayTeam]],Table3[[Teams]:[D]],2)=VLOOKUP(Table2[[#This Row],[HomeTeam]],Table3[[Teams]:[D]],2),1,0)</f>
        <v>0</v>
      </c>
      <c r="U406" s="45">
        <f>IF(VLOOKUP(Table2[[#This Row],[AwayTeam]],Table3[[Teams]:[D]],3)=VLOOKUP(Table2[[#This Row],[HomeTeam]],Table3[[Teams]:[D]],3),1,0)</f>
        <v>0</v>
      </c>
      <c r="V406" s="45">
        <f>IF(VLOOKUP(Table2[[#This Row],[AwayTeam]],Table3[[Teams]:[D]],2)&lt;&gt;VLOOKUP(Table2[[#This Row],[HomeTeam]],Table3[[Teams]:[D]],2),1,0)</f>
        <v>1</v>
      </c>
    </row>
    <row r="407" spans="1:22" x14ac:dyDescent="0.25">
      <c r="A407" s="5"/>
      <c r="B407" s="3">
        <v>45629</v>
      </c>
      <c r="C407" s="10" t="s">
        <v>517</v>
      </c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Row],[ActualResult]]), "_", IF(Table2[[#This Row],[ActualHomeScore]]=Table2[[#This Row],[PredictedHomeScore]], "Y", "N"))</f>
        <v>_</v>
      </c>
      <c r="R407" s="2"/>
      <c r="S407" s="2" t="str">
        <f t="shared" si="18"/>
        <v>_</v>
      </c>
      <c r="T407" s="45">
        <f>IF(VLOOKUP(Table2[[#This Row],[AwayTeam]],Table3[[Teams]:[D]],2)=VLOOKUP(Table2[[#This Row],[HomeTeam]],Table3[[Teams]:[D]],2),1,0)</f>
        <v>1</v>
      </c>
      <c r="U407" s="45">
        <f>IF(VLOOKUP(Table2[[#This Row],[AwayTeam]],Table3[[Teams]:[D]],3)=VLOOKUP(Table2[[#This Row],[HomeTeam]],Table3[[Teams]:[D]],3),1,0)</f>
        <v>1</v>
      </c>
      <c r="V407" s="45">
        <f>IF(VLOOKUP(Table2[[#This Row],[AwayTeam]],Table3[[Teams]:[D]],2)&lt;&gt;VLOOKUP(Table2[[#This Row],[HomeTeam]],Table3[[Teams]:[D]],2),1,0)</f>
        <v>0</v>
      </c>
    </row>
    <row r="408" spans="1:22" x14ac:dyDescent="0.25">
      <c r="B408" s="1">
        <v>45630</v>
      </c>
      <c r="C408" s="9" t="s">
        <v>518</v>
      </c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Row],[ActualResult]]), "_", IF(Table2[[#This Row],[ActualHomeScore]]=Table2[[#This Row],[PredictedHomeScore]], "Y", "N"))</f>
        <v>_</v>
      </c>
      <c r="R408" s="2"/>
      <c r="S408" s="2" t="str">
        <f t="shared" si="18"/>
        <v>_</v>
      </c>
      <c r="T408" s="45">
        <f>IF(VLOOKUP(Table2[[#This Row],[AwayTeam]],Table3[[Teams]:[D]],2)=VLOOKUP(Table2[[#This Row],[HomeTeam]],Table3[[Teams]:[D]],2),1,0)</f>
        <v>0</v>
      </c>
      <c r="U408" s="45">
        <f>IF(VLOOKUP(Table2[[#This Row],[AwayTeam]],Table3[[Teams]:[D]],3)=VLOOKUP(Table2[[#This Row],[HomeTeam]],Table3[[Teams]:[D]],3),1,0)</f>
        <v>0</v>
      </c>
      <c r="V408" s="45">
        <f>IF(VLOOKUP(Table2[[#This Row],[AwayTeam]],Table3[[Teams]:[D]],2)&lt;&gt;VLOOKUP(Table2[[#This Row],[HomeTeam]],Table3[[Teams]:[D]],2),1,0)</f>
        <v>1</v>
      </c>
    </row>
    <row r="409" spans="1:22" x14ac:dyDescent="0.25">
      <c r="B409" s="1">
        <v>45630</v>
      </c>
      <c r="C409" s="9" t="s">
        <v>519</v>
      </c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Row],[ActualResult]]), "_", IF(Table2[[#This Row],[ActualHomeScore]]=Table2[[#This Row],[PredictedHomeScore]], "Y", "N"))</f>
        <v>_</v>
      </c>
      <c r="R409" s="2"/>
      <c r="S409" s="2" t="str">
        <f t="shared" si="18"/>
        <v>_</v>
      </c>
      <c r="T409" s="45">
        <f>IF(VLOOKUP(Table2[[#This Row],[AwayTeam]],Table3[[Teams]:[D]],2)=VLOOKUP(Table2[[#This Row],[HomeTeam]],Table3[[Teams]:[D]],2),1,0)</f>
        <v>0</v>
      </c>
      <c r="U409" s="45">
        <f>IF(VLOOKUP(Table2[[#This Row],[AwayTeam]],Table3[[Teams]:[D]],3)=VLOOKUP(Table2[[#This Row],[HomeTeam]],Table3[[Teams]:[D]],3),1,0)</f>
        <v>0</v>
      </c>
      <c r="V409" s="45">
        <f>IF(VLOOKUP(Table2[[#This Row],[AwayTeam]],Table3[[Teams]:[D]],2)&lt;&gt;VLOOKUP(Table2[[#This Row],[HomeTeam]],Table3[[Teams]:[D]],2),1,0)</f>
        <v>1</v>
      </c>
    </row>
    <row r="410" spans="1:22" x14ac:dyDescent="0.25">
      <c r="B410" s="1">
        <v>45630</v>
      </c>
      <c r="C410" s="9" t="s">
        <v>520</v>
      </c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Row],[ActualResult]]), "_", IF(Table2[[#This Row],[ActualHomeScore]]=Table2[[#This Row],[PredictedHomeScore]], "Y", "N"))</f>
        <v>_</v>
      </c>
      <c r="R410" s="2"/>
      <c r="S410" s="2" t="str">
        <f t="shared" si="18"/>
        <v>_</v>
      </c>
      <c r="T410" s="45">
        <f>IF(VLOOKUP(Table2[[#This Row],[AwayTeam]],Table3[[Teams]:[D]],2)=VLOOKUP(Table2[[#This Row],[HomeTeam]],Table3[[Teams]:[D]],2),1,0)</f>
        <v>1</v>
      </c>
      <c r="U410" s="45">
        <f>IF(VLOOKUP(Table2[[#This Row],[AwayTeam]],Table3[[Teams]:[D]],3)=VLOOKUP(Table2[[#This Row],[HomeTeam]],Table3[[Teams]:[D]],3),1,0)</f>
        <v>1</v>
      </c>
      <c r="V410" s="45">
        <f>IF(VLOOKUP(Table2[[#This Row],[AwayTeam]],Table3[[Teams]:[D]],2)&lt;&gt;VLOOKUP(Table2[[#This Row],[HomeTeam]],Table3[[Teams]:[D]],2),1,0)</f>
        <v>0</v>
      </c>
    </row>
    <row r="411" spans="1:22" x14ac:dyDescent="0.25">
      <c r="A411" s="5"/>
      <c r="B411" s="3">
        <v>45630</v>
      </c>
      <c r="C411" s="10" t="s">
        <v>521</v>
      </c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Row],[ActualResult]]), "_", IF(Table2[[#This Row],[ActualHomeScore]]=Table2[[#This Row],[PredictedHomeScore]], "Y", "N"))</f>
        <v>_</v>
      </c>
      <c r="R411" s="2"/>
      <c r="S411" s="2" t="str">
        <f t="shared" si="18"/>
        <v>_</v>
      </c>
      <c r="T411" s="45">
        <f>IF(VLOOKUP(Table2[[#This Row],[AwayTeam]],Table3[[Teams]:[D]],2)=VLOOKUP(Table2[[#This Row],[HomeTeam]],Table3[[Teams]:[D]],2),1,0)</f>
        <v>1</v>
      </c>
      <c r="U411" s="45">
        <f>IF(VLOOKUP(Table2[[#This Row],[AwayTeam]],Table3[[Teams]:[D]],3)=VLOOKUP(Table2[[#This Row],[HomeTeam]],Table3[[Teams]:[D]],3),1,0)</f>
        <v>0</v>
      </c>
      <c r="V411" s="45">
        <f>IF(VLOOKUP(Table2[[#This Row],[AwayTeam]],Table3[[Teams]:[D]],2)&lt;&gt;VLOOKUP(Table2[[#This Row],[HomeTeam]],Table3[[Teams]:[D]],2),1,0)</f>
        <v>0</v>
      </c>
    </row>
    <row r="412" spans="1:22" x14ac:dyDescent="0.25">
      <c r="B412" s="1">
        <v>45631</v>
      </c>
      <c r="C412" s="9" t="s">
        <v>522</v>
      </c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Row],[ActualResult]]), "_", IF(Table2[[#This Row],[ActualHomeScore]]=Table2[[#This Row],[PredictedHomeScore]], "Y", "N"))</f>
        <v>_</v>
      </c>
      <c r="R412" s="2"/>
      <c r="S412" s="2" t="str">
        <f t="shared" si="18"/>
        <v>_</v>
      </c>
      <c r="T412" s="45">
        <f>IF(VLOOKUP(Table2[[#This Row],[AwayTeam]],Table3[[Teams]:[D]],2)=VLOOKUP(Table2[[#This Row],[HomeTeam]],Table3[[Teams]:[D]],2),1,0)</f>
        <v>0</v>
      </c>
      <c r="U412" s="45">
        <f>IF(VLOOKUP(Table2[[#This Row],[AwayTeam]],Table3[[Teams]:[D]],3)=VLOOKUP(Table2[[#This Row],[HomeTeam]],Table3[[Teams]:[D]],3),1,0)</f>
        <v>0</v>
      </c>
      <c r="V412" s="45">
        <f>IF(VLOOKUP(Table2[[#This Row],[AwayTeam]],Table3[[Teams]:[D]],2)&lt;&gt;VLOOKUP(Table2[[#This Row],[HomeTeam]],Table3[[Teams]:[D]],2),1,0)</f>
        <v>1</v>
      </c>
    </row>
    <row r="413" spans="1:22" x14ac:dyDescent="0.25">
      <c r="B413" s="1">
        <v>45631</v>
      </c>
      <c r="C413" s="9" t="s">
        <v>523</v>
      </c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Row],[ActualResult]]), "_", IF(Table2[[#This Row],[ActualHomeScore]]=Table2[[#This Row],[PredictedHomeScore]], "Y", "N"))</f>
        <v>_</v>
      </c>
      <c r="R413" s="2"/>
      <c r="S413" s="2" t="str">
        <f t="shared" si="18"/>
        <v>_</v>
      </c>
      <c r="T413" s="45">
        <f>IF(VLOOKUP(Table2[[#This Row],[AwayTeam]],Table3[[Teams]:[D]],2)=VLOOKUP(Table2[[#This Row],[HomeTeam]],Table3[[Teams]:[D]],2),1,0)</f>
        <v>0</v>
      </c>
      <c r="U413" s="45">
        <f>IF(VLOOKUP(Table2[[#This Row],[AwayTeam]],Table3[[Teams]:[D]],3)=VLOOKUP(Table2[[#This Row],[HomeTeam]],Table3[[Teams]:[D]],3),1,0)</f>
        <v>0</v>
      </c>
      <c r="V413" s="45">
        <f>IF(VLOOKUP(Table2[[#This Row],[AwayTeam]],Table3[[Teams]:[D]],2)&lt;&gt;VLOOKUP(Table2[[#This Row],[HomeTeam]],Table3[[Teams]:[D]],2),1,0)</f>
        <v>1</v>
      </c>
    </row>
    <row r="414" spans="1:22" x14ac:dyDescent="0.25">
      <c r="B414" s="1">
        <v>45631</v>
      </c>
      <c r="C414" s="9" t="s">
        <v>524</v>
      </c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Row],[ActualResult]]), "_", IF(Table2[[#This Row],[ActualHomeScore]]=Table2[[#This Row],[PredictedHomeScore]], "Y", "N"))</f>
        <v>_</v>
      </c>
      <c r="R414" s="2"/>
      <c r="S414" s="2" t="str">
        <f t="shared" si="18"/>
        <v>_</v>
      </c>
      <c r="T414" s="45">
        <f>IF(VLOOKUP(Table2[[#This Row],[AwayTeam]],Table3[[Teams]:[D]],2)=VLOOKUP(Table2[[#This Row],[HomeTeam]],Table3[[Teams]:[D]],2),1,0)</f>
        <v>1</v>
      </c>
      <c r="U414" s="45">
        <f>IF(VLOOKUP(Table2[[#This Row],[AwayTeam]],Table3[[Teams]:[D]],3)=VLOOKUP(Table2[[#This Row],[HomeTeam]],Table3[[Teams]:[D]],3),1,0)</f>
        <v>1</v>
      </c>
      <c r="V414" s="45">
        <f>IF(VLOOKUP(Table2[[#This Row],[AwayTeam]],Table3[[Teams]:[D]],2)&lt;&gt;VLOOKUP(Table2[[#This Row],[HomeTeam]],Table3[[Teams]:[D]],2),1,0)</f>
        <v>0</v>
      </c>
    </row>
    <row r="415" spans="1:22" x14ac:dyDescent="0.25">
      <c r="B415" s="1">
        <v>45631</v>
      </c>
      <c r="C415" s="9" t="s">
        <v>525</v>
      </c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Row],[ActualResult]]), "_", IF(Table2[[#This Row],[ActualHomeScore]]=Table2[[#This Row],[PredictedHomeScore]], "Y", "N"))</f>
        <v>_</v>
      </c>
      <c r="R415" s="2"/>
      <c r="S415" s="2" t="str">
        <f t="shared" si="18"/>
        <v>_</v>
      </c>
      <c r="T415" s="45">
        <f>IF(VLOOKUP(Table2[[#This Row],[AwayTeam]],Table3[[Teams]:[D]],2)=VLOOKUP(Table2[[#This Row],[HomeTeam]],Table3[[Teams]:[D]],2),1,0)</f>
        <v>0</v>
      </c>
      <c r="U415" s="45">
        <f>IF(VLOOKUP(Table2[[#This Row],[AwayTeam]],Table3[[Teams]:[D]],3)=VLOOKUP(Table2[[#This Row],[HomeTeam]],Table3[[Teams]:[D]],3),1,0)</f>
        <v>0</v>
      </c>
      <c r="V415" s="45">
        <f>IF(VLOOKUP(Table2[[#This Row],[AwayTeam]],Table3[[Teams]:[D]],2)&lt;&gt;VLOOKUP(Table2[[#This Row],[HomeTeam]],Table3[[Teams]:[D]],2),1,0)</f>
        <v>1</v>
      </c>
    </row>
    <row r="416" spans="1:22" x14ac:dyDescent="0.25">
      <c r="B416" s="1">
        <v>45631</v>
      </c>
      <c r="C416" s="9" t="s">
        <v>526</v>
      </c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Row],[ActualResult]]), "_", IF(Table2[[#This Row],[ActualHomeScore]]=Table2[[#This Row],[PredictedHomeScore]], "Y", "N"))</f>
        <v>_</v>
      </c>
      <c r="R416" s="2"/>
      <c r="S416" s="2" t="str">
        <f t="shared" si="18"/>
        <v>_</v>
      </c>
      <c r="T416" s="45">
        <f>IF(VLOOKUP(Table2[[#This Row],[AwayTeam]],Table3[[Teams]:[D]],2)=VLOOKUP(Table2[[#This Row],[HomeTeam]],Table3[[Teams]:[D]],2),1,0)</f>
        <v>1</v>
      </c>
      <c r="U416" s="45">
        <f>IF(VLOOKUP(Table2[[#This Row],[AwayTeam]],Table3[[Teams]:[D]],3)=VLOOKUP(Table2[[#This Row],[HomeTeam]],Table3[[Teams]:[D]],3),1,0)</f>
        <v>0</v>
      </c>
      <c r="V416" s="45">
        <f>IF(VLOOKUP(Table2[[#This Row],[AwayTeam]],Table3[[Teams]:[D]],2)&lt;&gt;VLOOKUP(Table2[[#This Row],[HomeTeam]],Table3[[Teams]:[D]],2),1,0)</f>
        <v>0</v>
      </c>
    </row>
    <row r="417" spans="1:22" x14ac:dyDescent="0.25">
      <c r="B417" s="1">
        <v>45631</v>
      </c>
      <c r="C417" s="9" t="s">
        <v>527</v>
      </c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Row],[ActualResult]]), "_", IF(Table2[[#This Row],[ActualHomeScore]]=Table2[[#This Row],[PredictedHomeScore]], "Y", "N"))</f>
        <v>_</v>
      </c>
      <c r="R417" s="2"/>
      <c r="S417" s="2" t="str">
        <f t="shared" si="18"/>
        <v>_</v>
      </c>
      <c r="T417" s="45">
        <f>IF(VLOOKUP(Table2[[#This Row],[AwayTeam]],Table3[[Teams]:[D]],2)=VLOOKUP(Table2[[#This Row],[HomeTeam]],Table3[[Teams]:[D]],2),1,0)</f>
        <v>0</v>
      </c>
      <c r="U417" s="45">
        <f>IF(VLOOKUP(Table2[[#This Row],[AwayTeam]],Table3[[Teams]:[D]],3)=VLOOKUP(Table2[[#This Row],[HomeTeam]],Table3[[Teams]:[D]],3),1,0)</f>
        <v>0</v>
      </c>
      <c r="V417" s="45">
        <f>IF(VLOOKUP(Table2[[#This Row],[AwayTeam]],Table3[[Teams]:[D]],2)&lt;&gt;VLOOKUP(Table2[[#This Row],[HomeTeam]],Table3[[Teams]:[D]],2),1,0)</f>
        <v>1</v>
      </c>
    </row>
    <row r="418" spans="1:22" x14ac:dyDescent="0.25">
      <c r="B418" s="1">
        <v>45631</v>
      </c>
      <c r="C418" s="9" t="s">
        <v>528</v>
      </c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Row],[ActualResult]]), "_", IF(Table2[[#This Row],[ActualHomeScore]]=Table2[[#This Row],[PredictedHomeScore]], "Y", "N"))</f>
        <v>_</v>
      </c>
      <c r="R418" s="2"/>
      <c r="S418" s="2" t="str">
        <f t="shared" si="18"/>
        <v>_</v>
      </c>
      <c r="T418" s="45">
        <f>IF(VLOOKUP(Table2[[#This Row],[AwayTeam]],Table3[[Teams]:[D]],2)=VLOOKUP(Table2[[#This Row],[HomeTeam]],Table3[[Teams]:[D]],2),1,0)</f>
        <v>0</v>
      </c>
      <c r="U418" s="45">
        <f>IF(VLOOKUP(Table2[[#This Row],[AwayTeam]],Table3[[Teams]:[D]],3)=VLOOKUP(Table2[[#This Row],[HomeTeam]],Table3[[Teams]:[D]],3),1,0)</f>
        <v>0</v>
      </c>
      <c r="V418" s="45">
        <f>IF(VLOOKUP(Table2[[#This Row],[AwayTeam]],Table3[[Teams]:[D]],2)&lt;&gt;VLOOKUP(Table2[[#This Row],[HomeTeam]],Table3[[Teams]:[D]],2),1,0)</f>
        <v>1</v>
      </c>
    </row>
    <row r="419" spans="1:22" x14ac:dyDescent="0.25">
      <c r="B419" s="1">
        <v>45631</v>
      </c>
      <c r="C419" s="9" t="s">
        <v>529</v>
      </c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Row],[ActualResult]]), "_", IF(Table2[[#This Row],[ActualHomeScore]]=Table2[[#This Row],[PredictedHomeScore]], "Y", "N"))</f>
        <v>_</v>
      </c>
      <c r="R419" s="2"/>
      <c r="S419" s="2" t="str">
        <f t="shared" si="18"/>
        <v>_</v>
      </c>
      <c r="T419" s="45">
        <f>IF(VLOOKUP(Table2[[#This Row],[AwayTeam]],Table3[[Teams]:[D]],2)=VLOOKUP(Table2[[#This Row],[HomeTeam]],Table3[[Teams]:[D]],2),1,0)</f>
        <v>1</v>
      </c>
      <c r="U419" s="45">
        <f>IF(VLOOKUP(Table2[[#This Row],[AwayTeam]],Table3[[Teams]:[D]],3)=VLOOKUP(Table2[[#This Row],[HomeTeam]],Table3[[Teams]:[D]],3),1,0)</f>
        <v>0</v>
      </c>
      <c r="V419" s="45">
        <f>IF(VLOOKUP(Table2[[#This Row],[AwayTeam]],Table3[[Teams]:[D]],2)&lt;&gt;VLOOKUP(Table2[[#This Row],[HomeTeam]],Table3[[Teams]:[D]],2),1,0)</f>
        <v>0</v>
      </c>
    </row>
    <row r="420" spans="1:22" x14ac:dyDescent="0.25">
      <c r="A420" s="5"/>
      <c r="B420" s="3">
        <v>45631</v>
      </c>
      <c r="C420" s="10" t="s">
        <v>530</v>
      </c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Row],[ActualResult]]), "_", IF(Table2[[#This Row],[ActualHomeScore]]=Table2[[#This Row],[PredictedHomeScore]], "Y", "N"))</f>
        <v>_</v>
      </c>
      <c r="R420" s="2"/>
      <c r="S420" s="2" t="str">
        <f t="shared" si="18"/>
        <v>_</v>
      </c>
      <c r="T420" s="45">
        <f>IF(VLOOKUP(Table2[[#This Row],[AwayTeam]],Table3[[Teams]:[D]],2)=VLOOKUP(Table2[[#This Row],[HomeTeam]],Table3[[Teams]:[D]],2),1,0)</f>
        <v>0</v>
      </c>
      <c r="U420" s="45">
        <f>IF(VLOOKUP(Table2[[#This Row],[AwayTeam]],Table3[[Teams]:[D]],3)=VLOOKUP(Table2[[#This Row],[HomeTeam]],Table3[[Teams]:[D]],3),1,0)</f>
        <v>0</v>
      </c>
      <c r="V420" s="45">
        <f>IF(VLOOKUP(Table2[[#This Row],[AwayTeam]],Table3[[Teams]:[D]],2)&lt;&gt;VLOOKUP(Table2[[#This Row],[HomeTeam]],Table3[[Teams]:[D]],2),1,0)</f>
        <v>1</v>
      </c>
    </row>
    <row r="421" spans="1:22" x14ac:dyDescent="0.25">
      <c r="B421" s="1">
        <v>45632</v>
      </c>
      <c r="C421" s="9" t="s">
        <v>531</v>
      </c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Row],[ActualResult]]), "_", IF(Table2[[#This Row],[ActualHomeScore]]=Table2[[#This Row],[PredictedHomeScore]], "Y", "N"))</f>
        <v>_</v>
      </c>
      <c r="R421" s="2"/>
      <c r="S421" s="2" t="str">
        <f t="shared" si="18"/>
        <v>_</v>
      </c>
      <c r="T421" s="45">
        <f>IF(VLOOKUP(Table2[[#This Row],[AwayTeam]],Table3[[Teams]:[D]],2)=VLOOKUP(Table2[[#This Row],[HomeTeam]],Table3[[Teams]:[D]],2),1,0)</f>
        <v>1</v>
      </c>
      <c r="U421" s="45">
        <f>IF(VLOOKUP(Table2[[#This Row],[AwayTeam]],Table3[[Teams]:[D]],3)=VLOOKUP(Table2[[#This Row],[HomeTeam]],Table3[[Teams]:[D]],3),1,0)</f>
        <v>0</v>
      </c>
      <c r="V421" s="45">
        <f>IF(VLOOKUP(Table2[[#This Row],[AwayTeam]],Table3[[Teams]:[D]],2)&lt;&gt;VLOOKUP(Table2[[#This Row],[HomeTeam]],Table3[[Teams]:[D]],2),1,0)</f>
        <v>0</v>
      </c>
    </row>
    <row r="422" spans="1:22" x14ac:dyDescent="0.25">
      <c r="B422" s="1">
        <v>45632</v>
      </c>
      <c r="C422" s="9" t="s">
        <v>532</v>
      </c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Row],[ActualResult]]), "_", IF(Table2[[#This Row],[ActualHomeScore]]=Table2[[#This Row],[PredictedHomeScore]], "Y", "N"))</f>
        <v>_</v>
      </c>
      <c r="R422" s="2"/>
      <c r="S422" s="2" t="str">
        <f t="shared" si="18"/>
        <v>_</v>
      </c>
      <c r="T422" s="45">
        <f>IF(VLOOKUP(Table2[[#This Row],[AwayTeam]],Table3[[Teams]:[D]],2)=VLOOKUP(Table2[[#This Row],[HomeTeam]],Table3[[Teams]:[D]],2),1,0)</f>
        <v>0</v>
      </c>
      <c r="U422" s="45">
        <f>IF(VLOOKUP(Table2[[#This Row],[AwayTeam]],Table3[[Teams]:[D]],3)=VLOOKUP(Table2[[#This Row],[HomeTeam]],Table3[[Teams]:[D]],3),1,0)</f>
        <v>0</v>
      </c>
      <c r="V422" s="45">
        <f>IF(VLOOKUP(Table2[[#This Row],[AwayTeam]],Table3[[Teams]:[D]],2)&lt;&gt;VLOOKUP(Table2[[#This Row],[HomeTeam]],Table3[[Teams]:[D]],2),1,0)</f>
        <v>1</v>
      </c>
    </row>
    <row r="423" spans="1:22" x14ac:dyDescent="0.25">
      <c r="B423" s="1">
        <v>45632</v>
      </c>
      <c r="C423" s="9" t="s">
        <v>533</v>
      </c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Row],[ActualResult]]), "_", IF(Table2[[#This Row],[ActualHomeScore]]=Table2[[#This Row],[PredictedHomeScore]], "Y", "N"))</f>
        <v>_</v>
      </c>
      <c r="R423" s="2"/>
      <c r="S423" s="2" t="str">
        <f t="shared" si="18"/>
        <v>_</v>
      </c>
      <c r="T423" s="45">
        <f>IF(VLOOKUP(Table2[[#This Row],[AwayTeam]],Table3[[Teams]:[D]],2)=VLOOKUP(Table2[[#This Row],[HomeTeam]],Table3[[Teams]:[D]],2),1,0)</f>
        <v>1</v>
      </c>
      <c r="U423" s="45">
        <f>IF(VLOOKUP(Table2[[#This Row],[AwayTeam]],Table3[[Teams]:[D]],3)=VLOOKUP(Table2[[#This Row],[HomeTeam]],Table3[[Teams]:[D]],3),1,0)</f>
        <v>1</v>
      </c>
      <c r="V423" s="45">
        <f>IF(VLOOKUP(Table2[[#This Row],[AwayTeam]],Table3[[Teams]:[D]],2)&lt;&gt;VLOOKUP(Table2[[#This Row],[HomeTeam]],Table3[[Teams]:[D]],2),1,0)</f>
        <v>0</v>
      </c>
    </row>
    <row r="424" spans="1:22" x14ac:dyDescent="0.25">
      <c r="B424" s="1">
        <v>45632</v>
      </c>
      <c r="C424" s="9" t="s">
        <v>534</v>
      </c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Row],[ActualResult]]), "_", IF(Table2[[#This Row],[ActualHomeScore]]=Table2[[#This Row],[PredictedHomeScore]], "Y", "N"))</f>
        <v>_</v>
      </c>
      <c r="R424" s="2"/>
      <c r="S424" s="2" t="str">
        <f t="shared" si="18"/>
        <v>_</v>
      </c>
      <c r="T424" s="45">
        <f>IF(VLOOKUP(Table2[[#This Row],[AwayTeam]],Table3[[Teams]:[D]],2)=VLOOKUP(Table2[[#This Row],[HomeTeam]],Table3[[Teams]:[D]],2),1,0)</f>
        <v>0</v>
      </c>
      <c r="U424" s="45">
        <f>IF(VLOOKUP(Table2[[#This Row],[AwayTeam]],Table3[[Teams]:[D]],3)=VLOOKUP(Table2[[#This Row],[HomeTeam]],Table3[[Teams]:[D]],3),1,0)</f>
        <v>0</v>
      </c>
      <c r="V424" s="45">
        <f>IF(VLOOKUP(Table2[[#This Row],[AwayTeam]],Table3[[Teams]:[D]],2)&lt;&gt;VLOOKUP(Table2[[#This Row],[HomeTeam]],Table3[[Teams]:[D]],2),1,0)</f>
        <v>1</v>
      </c>
    </row>
    <row r="425" spans="1:22" x14ac:dyDescent="0.25">
      <c r="B425" s="1">
        <v>45632</v>
      </c>
      <c r="C425" s="9" t="s">
        <v>535</v>
      </c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Row],[ActualResult]]), "_", IF(Table2[[#This Row],[ActualHomeScore]]=Table2[[#This Row],[PredictedHomeScore]], "Y", "N"))</f>
        <v>_</v>
      </c>
      <c r="R425" s="2"/>
      <c r="S425" s="2" t="str">
        <f t="shared" si="18"/>
        <v>_</v>
      </c>
      <c r="T425" s="45">
        <f>IF(VLOOKUP(Table2[[#This Row],[AwayTeam]],Table3[[Teams]:[D]],2)=VLOOKUP(Table2[[#This Row],[HomeTeam]],Table3[[Teams]:[D]],2),1,0)</f>
        <v>1</v>
      </c>
      <c r="U425" s="45">
        <f>IF(VLOOKUP(Table2[[#This Row],[AwayTeam]],Table3[[Teams]:[D]],3)=VLOOKUP(Table2[[#This Row],[HomeTeam]],Table3[[Teams]:[D]],3),1,0)</f>
        <v>0</v>
      </c>
      <c r="V425" s="45">
        <f>IF(VLOOKUP(Table2[[#This Row],[AwayTeam]],Table3[[Teams]:[D]],2)&lt;&gt;VLOOKUP(Table2[[#This Row],[HomeTeam]],Table3[[Teams]:[D]],2),1,0)</f>
        <v>0</v>
      </c>
    </row>
    <row r="426" spans="1:22" x14ac:dyDescent="0.25">
      <c r="A426" s="5"/>
      <c r="B426" s="3">
        <v>45632</v>
      </c>
      <c r="C426" s="10" t="s">
        <v>536</v>
      </c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Row],[ActualResult]]), "_", IF(Table2[[#This Row],[ActualHomeScore]]=Table2[[#This Row],[PredictedHomeScore]], "Y", "N"))</f>
        <v>_</v>
      </c>
      <c r="R426" s="2"/>
      <c r="S426" s="2" t="str">
        <f t="shared" si="18"/>
        <v>_</v>
      </c>
      <c r="T426" s="45">
        <f>IF(VLOOKUP(Table2[[#This Row],[AwayTeam]],Table3[[Teams]:[D]],2)=VLOOKUP(Table2[[#This Row],[HomeTeam]],Table3[[Teams]:[D]],2),1,0)</f>
        <v>1</v>
      </c>
      <c r="U426" s="45">
        <f>IF(VLOOKUP(Table2[[#This Row],[AwayTeam]],Table3[[Teams]:[D]],3)=VLOOKUP(Table2[[#This Row],[HomeTeam]],Table3[[Teams]:[D]],3),1,0)</f>
        <v>0</v>
      </c>
      <c r="V426" s="45">
        <f>IF(VLOOKUP(Table2[[#This Row],[AwayTeam]],Table3[[Teams]:[D]],2)&lt;&gt;VLOOKUP(Table2[[#This Row],[HomeTeam]],Table3[[Teams]:[D]],2),1,0)</f>
        <v>0</v>
      </c>
    </row>
    <row r="427" spans="1:22" x14ac:dyDescent="0.25">
      <c r="B427" s="1">
        <v>45633</v>
      </c>
      <c r="C427" s="9" t="s">
        <v>537</v>
      </c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Row],[ActualResult]]), "_", IF(Table2[[#This Row],[ActualHomeScore]]=Table2[[#This Row],[PredictedHomeScore]], "Y", "N"))</f>
        <v>_</v>
      </c>
      <c r="R427" s="2"/>
      <c r="S427" s="2" t="str">
        <f t="shared" si="18"/>
        <v>_</v>
      </c>
      <c r="T427" s="45">
        <f>IF(VLOOKUP(Table2[[#This Row],[AwayTeam]],Table3[[Teams]:[D]],2)=VLOOKUP(Table2[[#This Row],[HomeTeam]],Table3[[Teams]:[D]],2),1,0)</f>
        <v>1</v>
      </c>
      <c r="U427" s="45">
        <f>IF(VLOOKUP(Table2[[#This Row],[AwayTeam]],Table3[[Teams]:[D]],3)=VLOOKUP(Table2[[#This Row],[HomeTeam]],Table3[[Teams]:[D]],3),1,0)</f>
        <v>0</v>
      </c>
      <c r="V427" s="45">
        <f>IF(VLOOKUP(Table2[[#This Row],[AwayTeam]],Table3[[Teams]:[D]],2)&lt;&gt;VLOOKUP(Table2[[#This Row],[HomeTeam]],Table3[[Teams]:[D]],2),1,0)</f>
        <v>0</v>
      </c>
    </row>
    <row r="428" spans="1:22" x14ac:dyDescent="0.25">
      <c r="B428" s="1">
        <v>45633</v>
      </c>
      <c r="C428" s="9" t="s">
        <v>538</v>
      </c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Row],[ActualResult]]), "_", IF(Table2[[#This Row],[ActualHomeScore]]=Table2[[#This Row],[PredictedHomeScore]], "Y", "N"))</f>
        <v>_</v>
      </c>
      <c r="R428" s="2"/>
      <c r="S428" s="2" t="str">
        <f t="shared" si="18"/>
        <v>_</v>
      </c>
      <c r="T428" s="45">
        <f>IF(VLOOKUP(Table2[[#This Row],[AwayTeam]],Table3[[Teams]:[D]],2)=VLOOKUP(Table2[[#This Row],[HomeTeam]],Table3[[Teams]:[D]],2),1,0)</f>
        <v>0</v>
      </c>
      <c r="U428" s="45">
        <f>IF(VLOOKUP(Table2[[#This Row],[AwayTeam]],Table3[[Teams]:[D]],3)=VLOOKUP(Table2[[#This Row],[HomeTeam]],Table3[[Teams]:[D]],3),1,0)</f>
        <v>0</v>
      </c>
      <c r="V428" s="45">
        <f>IF(VLOOKUP(Table2[[#This Row],[AwayTeam]],Table3[[Teams]:[D]],2)&lt;&gt;VLOOKUP(Table2[[#This Row],[HomeTeam]],Table3[[Teams]:[D]],2),1,0)</f>
        <v>1</v>
      </c>
    </row>
    <row r="429" spans="1:22" x14ac:dyDescent="0.25">
      <c r="B429" s="1">
        <v>45633</v>
      </c>
      <c r="C429" s="9" t="s">
        <v>539</v>
      </c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Row],[ActualResult]]), "_", IF(Table2[[#This Row],[ActualHomeScore]]=Table2[[#This Row],[PredictedHomeScore]], "Y", "N"))</f>
        <v>_</v>
      </c>
      <c r="R429" s="2"/>
      <c r="S429" s="2" t="str">
        <f t="shared" si="18"/>
        <v>_</v>
      </c>
      <c r="T429" s="45">
        <f>IF(VLOOKUP(Table2[[#This Row],[AwayTeam]],Table3[[Teams]:[D]],2)=VLOOKUP(Table2[[#This Row],[HomeTeam]],Table3[[Teams]:[D]],2),1,0)</f>
        <v>1</v>
      </c>
      <c r="U429" s="45">
        <f>IF(VLOOKUP(Table2[[#This Row],[AwayTeam]],Table3[[Teams]:[D]],3)=VLOOKUP(Table2[[#This Row],[HomeTeam]],Table3[[Teams]:[D]],3),1,0)</f>
        <v>1</v>
      </c>
      <c r="V429" s="45">
        <f>IF(VLOOKUP(Table2[[#This Row],[AwayTeam]],Table3[[Teams]:[D]],2)&lt;&gt;VLOOKUP(Table2[[#This Row],[HomeTeam]],Table3[[Teams]:[D]],2),1,0)</f>
        <v>0</v>
      </c>
    </row>
    <row r="430" spans="1:22" x14ac:dyDescent="0.25">
      <c r="B430" s="1">
        <v>45633</v>
      </c>
      <c r="C430" s="9" t="s">
        <v>540</v>
      </c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Row],[ActualResult]]), "_", IF(Table2[[#This Row],[ActualHomeScore]]=Table2[[#This Row],[PredictedHomeScore]], "Y", "N"))</f>
        <v>_</v>
      </c>
      <c r="R430" s="2"/>
      <c r="S430" s="2" t="str">
        <f t="shared" si="18"/>
        <v>_</v>
      </c>
      <c r="T430" s="45">
        <f>IF(VLOOKUP(Table2[[#This Row],[AwayTeam]],Table3[[Teams]:[D]],2)=VLOOKUP(Table2[[#This Row],[HomeTeam]],Table3[[Teams]:[D]],2),1,0)</f>
        <v>1</v>
      </c>
      <c r="U430" s="45">
        <f>IF(VLOOKUP(Table2[[#This Row],[AwayTeam]],Table3[[Teams]:[D]],3)=VLOOKUP(Table2[[#This Row],[HomeTeam]],Table3[[Teams]:[D]],3),1,0)</f>
        <v>1</v>
      </c>
      <c r="V430" s="45">
        <f>IF(VLOOKUP(Table2[[#This Row],[AwayTeam]],Table3[[Teams]:[D]],2)&lt;&gt;VLOOKUP(Table2[[#This Row],[HomeTeam]],Table3[[Teams]:[D]],2),1,0)</f>
        <v>0</v>
      </c>
    </row>
    <row r="431" spans="1:22" x14ac:dyDescent="0.25">
      <c r="B431" s="1">
        <v>45633</v>
      </c>
      <c r="C431" s="9" t="s">
        <v>541</v>
      </c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Row],[ActualResult]]), "_", IF(Table2[[#This Row],[ActualHomeScore]]=Table2[[#This Row],[PredictedHomeScore]], "Y", "N"))</f>
        <v>_</v>
      </c>
      <c r="R431" s="2"/>
      <c r="S431" s="2" t="str">
        <f t="shared" si="18"/>
        <v>_</v>
      </c>
      <c r="T431" s="45">
        <f>IF(VLOOKUP(Table2[[#This Row],[AwayTeam]],Table3[[Teams]:[D]],2)=VLOOKUP(Table2[[#This Row],[HomeTeam]],Table3[[Teams]:[D]],2),1,0)</f>
        <v>0</v>
      </c>
      <c r="U431" s="45">
        <f>IF(VLOOKUP(Table2[[#This Row],[AwayTeam]],Table3[[Teams]:[D]],3)=VLOOKUP(Table2[[#This Row],[HomeTeam]],Table3[[Teams]:[D]],3),1,0)</f>
        <v>0</v>
      </c>
      <c r="V431" s="45">
        <f>IF(VLOOKUP(Table2[[#This Row],[AwayTeam]],Table3[[Teams]:[D]],2)&lt;&gt;VLOOKUP(Table2[[#This Row],[HomeTeam]],Table3[[Teams]:[D]],2),1,0)</f>
        <v>1</v>
      </c>
    </row>
    <row r="432" spans="1:22" x14ac:dyDescent="0.25">
      <c r="B432" s="1">
        <v>45633</v>
      </c>
      <c r="C432" s="9" t="s">
        <v>542</v>
      </c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Row],[ActualResult]]), "_", IF(Table2[[#This Row],[ActualHomeScore]]=Table2[[#This Row],[PredictedHomeScore]], "Y", "N"))</f>
        <v>_</v>
      </c>
      <c r="R432" s="2"/>
      <c r="S432" s="2" t="str">
        <f t="shared" si="18"/>
        <v>_</v>
      </c>
      <c r="T432" s="45">
        <f>IF(VLOOKUP(Table2[[#This Row],[AwayTeam]],Table3[[Teams]:[D]],2)=VLOOKUP(Table2[[#This Row],[HomeTeam]],Table3[[Teams]:[D]],2),1,0)</f>
        <v>1</v>
      </c>
      <c r="U432" s="45">
        <f>IF(VLOOKUP(Table2[[#This Row],[AwayTeam]],Table3[[Teams]:[D]],3)=VLOOKUP(Table2[[#This Row],[HomeTeam]],Table3[[Teams]:[D]],3),1,0)</f>
        <v>0</v>
      </c>
      <c r="V432" s="45">
        <f>IF(VLOOKUP(Table2[[#This Row],[AwayTeam]],Table3[[Teams]:[D]],2)&lt;&gt;VLOOKUP(Table2[[#This Row],[HomeTeam]],Table3[[Teams]:[D]],2),1,0)</f>
        <v>0</v>
      </c>
    </row>
    <row r="433" spans="1:22" x14ac:dyDescent="0.25">
      <c r="B433" s="1">
        <v>45633</v>
      </c>
      <c r="C433" s="9" t="s">
        <v>543</v>
      </c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Row],[ActualResult]]), "_", IF(Table2[[#This Row],[ActualHomeScore]]=Table2[[#This Row],[PredictedHomeScore]], "Y", "N"))</f>
        <v>_</v>
      </c>
      <c r="R433" s="2"/>
      <c r="S433" s="2" t="str">
        <f t="shared" si="18"/>
        <v>_</v>
      </c>
      <c r="T433" s="45">
        <f>IF(VLOOKUP(Table2[[#This Row],[AwayTeam]],Table3[[Teams]:[D]],2)=VLOOKUP(Table2[[#This Row],[HomeTeam]],Table3[[Teams]:[D]],2),1,0)</f>
        <v>0</v>
      </c>
      <c r="U433" s="45">
        <f>IF(VLOOKUP(Table2[[#This Row],[AwayTeam]],Table3[[Teams]:[D]],3)=VLOOKUP(Table2[[#This Row],[HomeTeam]],Table3[[Teams]:[D]],3),1,0)</f>
        <v>0</v>
      </c>
      <c r="V433" s="45">
        <f>IF(VLOOKUP(Table2[[#This Row],[AwayTeam]],Table3[[Teams]:[D]],2)&lt;&gt;VLOOKUP(Table2[[#This Row],[HomeTeam]],Table3[[Teams]:[D]],2),1,0)</f>
        <v>1</v>
      </c>
    </row>
    <row r="434" spans="1:22" x14ac:dyDescent="0.25">
      <c r="B434" s="1">
        <v>45633</v>
      </c>
      <c r="C434" s="9" t="s">
        <v>544</v>
      </c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Row],[ActualResult]]), "_", IF(Table2[[#This Row],[ActualHomeScore]]=Table2[[#This Row],[PredictedHomeScore]], "Y", "N"))</f>
        <v>_</v>
      </c>
      <c r="R434" s="2"/>
      <c r="S434" s="2" t="str">
        <f t="shared" si="18"/>
        <v>_</v>
      </c>
      <c r="T434" s="45">
        <f>IF(VLOOKUP(Table2[[#This Row],[AwayTeam]],Table3[[Teams]:[D]],2)=VLOOKUP(Table2[[#This Row],[HomeTeam]],Table3[[Teams]:[D]],2),1,0)</f>
        <v>0</v>
      </c>
      <c r="U434" s="45">
        <f>IF(VLOOKUP(Table2[[#This Row],[AwayTeam]],Table3[[Teams]:[D]],3)=VLOOKUP(Table2[[#This Row],[HomeTeam]],Table3[[Teams]:[D]],3),1,0)</f>
        <v>0</v>
      </c>
      <c r="V434" s="45">
        <f>IF(VLOOKUP(Table2[[#This Row],[AwayTeam]],Table3[[Teams]:[D]],2)&lt;&gt;VLOOKUP(Table2[[#This Row],[HomeTeam]],Table3[[Teams]:[D]],2),1,0)</f>
        <v>1</v>
      </c>
    </row>
    <row r="435" spans="1:22" x14ac:dyDescent="0.25">
      <c r="B435" s="1">
        <v>45633</v>
      </c>
      <c r="C435" s="9" t="s">
        <v>545</v>
      </c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Row],[ActualResult]]), "_", IF(Table2[[#This Row],[ActualHomeScore]]=Table2[[#This Row],[PredictedHomeScore]], "Y", "N"))</f>
        <v>_</v>
      </c>
      <c r="R435" s="2"/>
      <c r="S435" s="2" t="str">
        <f t="shared" si="18"/>
        <v>_</v>
      </c>
      <c r="T435" s="45">
        <f>IF(VLOOKUP(Table2[[#This Row],[AwayTeam]],Table3[[Teams]:[D]],2)=VLOOKUP(Table2[[#This Row],[HomeTeam]],Table3[[Teams]:[D]],2),1,0)</f>
        <v>1</v>
      </c>
      <c r="U435" s="45">
        <f>IF(VLOOKUP(Table2[[#This Row],[AwayTeam]],Table3[[Teams]:[D]],3)=VLOOKUP(Table2[[#This Row],[HomeTeam]],Table3[[Teams]:[D]],3),1,0)</f>
        <v>0</v>
      </c>
      <c r="V435" s="45">
        <f>IF(VLOOKUP(Table2[[#This Row],[AwayTeam]],Table3[[Teams]:[D]],2)&lt;&gt;VLOOKUP(Table2[[#This Row],[HomeTeam]],Table3[[Teams]:[D]],2),1,0)</f>
        <v>0</v>
      </c>
    </row>
    <row r="436" spans="1:22" x14ac:dyDescent="0.25">
      <c r="B436" s="1">
        <v>45633</v>
      </c>
      <c r="C436" s="9" t="s">
        <v>546</v>
      </c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Row],[ActualResult]]), "_", IF(Table2[[#This Row],[ActualHomeScore]]=Table2[[#This Row],[PredictedHomeScore]], "Y", "N"))</f>
        <v>_</v>
      </c>
      <c r="R436" s="2"/>
      <c r="S436" s="2" t="str">
        <f t="shared" si="18"/>
        <v>_</v>
      </c>
      <c r="T436" s="45">
        <f>IF(VLOOKUP(Table2[[#This Row],[AwayTeam]],Table3[[Teams]:[D]],2)=VLOOKUP(Table2[[#This Row],[HomeTeam]],Table3[[Teams]:[D]],2),1,0)</f>
        <v>1</v>
      </c>
      <c r="U436" s="45">
        <f>IF(VLOOKUP(Table2[[#This Row],[AwayTeam]],Table3[[Teams]:[D]],3)=VLOOKUP(Table2[[#This Row],[HomeTeam]],Table3[[Teams]:[D]],3),1,0)</f>
        <v>0</v>
      </c>
      <c r="V436" s="45">
        <f>IF(VLOOKUP(Table2[[#This Row],[AwayTeam]],Table3[[Teams]:[D]],2)&lt;&gt;VLOOKUP(Table2[[#This Row],[HomeTeam]],Table3[[Teams]:[D]],2),1,0)</f>
        <v>0</v>
      </c>
    </row>
    <row r="437" spans="1:22" x14ac:dyDescent="0.25">
      <c r="A437" s="5"/>
      <c r="B437" s="3">
        <v>45633</v>
      </c>
      <c r="C437" s="10" t="s">
        <v>547</v>
      </c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Row],[ActualResult]]), "_", IF(Table2[[#This Row],[ActualHomeScore]]=Table2[[#This Row],[PredictedHomeScore]], "Y", "N"))</f>
        <v>_</v>
      </c>
      <c r="R437" s="2"/>
      <c r="S437" s="2" t="str">
        <f t="shared" si="18"/>
        <v>_</v>
      </c>
      <c r="T437" s="45">
        <f>IF(VLOOKUP(Table2[[#This Row],[AwayTeam]],Table3[[Teams]:[D]],2)=VLOOKUP(Table2[[#This Row],[HomeTeam]],Table3[[Teams]:[D]],2),1,0)</f>
        <v>1</v>
      </c>
      <c r="U437" s="45">
        <f>IF(VLOOKUP(Table2[[#This Row],[AwayTeam]],Table3[[Teams]:[D]],3)=VLOOKUP(Table2[[#This Row],[HomeTeam]],Table3[[Teams]:[D]],3),1,0)</f>
        <v>0</v>
      </c>
      <c r="V437" s="45">
        <f>IF(VLOOKUP(Table2[[#This Row],[AwayTeam]],Table3[[Teams]:[D]],2)&lt;&gt;VLOOKUP(Table2[[#This Row],[HomeTeam]],Table3[[Teams]:[D]],2),1,0)</f>
        <v>0</v>
      </c>
    </row>
    <row r="438" spans="1:22" x14ac:dyDescent="0.25">
      <c r="B438" s="1">
        <v>45634</v>
      </c>
      <c r="C438" s="9" t="s">
        <v>548</v>
      </c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Row],[ActualResult]]), "_", IF(Table2[[#This Row],[ActualHomeScore]]=Table2[[#This Row],[PredictedHomeScore]], "Y", "N"))</f>
        <v>_</v>
      </c>
      <c r="R438" s="2"/>
      <c r="S438" s="2" t="str">
        <f t="shared" si="18"/>
        <v>_</v>
      </c>
      <c r="T438" s="45">
        <f>IF(VLOOKUP(Table2[[#This Row],[AwayTeam]],Table3[[Teams]:[D]],2)=VLOOKUP(Table2[[#This Row],[HomeTeam]],Table3[[Teams]:[D]],2),1,0)</f>
        <v>0</v>
      </c>
      <c r="U438" s="45">
        <f>IF(VLOOKUP(Table2[[#This Row],[AwayTeam]],Table3[[Teams]:[D]],3)=VLOOKUP(Table2[[#This Row],[HomeTeam]],Table3[[Teams]:[D]],3),1,0)</f>
        <v>0</v>
      </c>
      <c r="V438" s="45">
        <f>IF(VLOOKUP(Table2[[#This Row],[AwayTeam]],Table3[[Teams]:[D]],2)&lt;&gt;VLOOKUP(Table2[[#This Row],[HomeTeam]],Table3[[Teams]:[D]],2),1,0)</f>
        <v>1</v>
      </c>
    </row>
    <row r="439" spans="1:22" x14ac:dyDescent="0.25">
      <c r="B439" s="1">
        <v>45634</v>
      </c>
      <c r="C439" s="9" t="s">
        <v>549</v>
      </c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Row],[ActualResult]]), "_", IF(Table2[[#This Row],[ActualHomeScore]]=Table2[[#This Row],[PredictedHomeScore]], "Y", "N"))</f>
        <v>_</v>
      </c>
      <c r="R439" s="2"/>
      <c r="S439" s="2" t="str">
        <f t="shared" si="18"/>
        <v>_</v>
      </c>
      <c r="T439" s="45">
        <f>IF(VLOOKUP(Table2[[#This Row],[AwayTeam]],Table3[[Teams]:[D]],2)=VLOOKUP(Table2[[#This Row],[HomeTeam]],Table3[[Teams]:[D]],2),1,0)</f>
        <v>0</v>
      </c>
      <c r="U439" s="45">
        <f>IF(VLOOKUP(Table2[[#This Row],[AwayTeam]],Table3[[Teams]:[D]],3)=VLOOKUP(Table2[[#This Row],[HomeTeam]],Table3[[Teams]:[D]],3),1,0)</f>
        <v>0</v>
      </c>
      <c r="V439" s="45">
        <f>IF(VLOOKUP(Table2[[#This Row],[AwayTeam]],Table3[[Teams]:[D]],2)&lt;&gt;VLOOKUP(Table2[[#This Row],[HomeTeam]],Table3[[Teams]:[D]],2),1,0)</f>
        <v>1</v>
      </c>
    </row>
    <row r="440" spans="1:22" x14ac:dyDescent="0.25">
      <c r="B440" s="1">
        <v>45634</v>
      </c>
      <c r="C440" s="9" t="s">
        <v>550</v>
      </c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Row],[ActualResult]]), "_", IF(Table2[[#This Row],[ActualHomeScore]]=Table2[[#This Row],[PredictedHomeScore]], "Y", "N"))</f>
        <v>_</v>
      </c>
      <c r="R440" s="2"/>
      <c r="S440" s="2" t="str">
        <f t="shared" si="18"/>
        <v>_</v>
      </c>
      <c r="T440" s="45">
        <f>IF(VLOOKUP(Table2[[#This Row],[AwayTeam]],Table3[[Teams]:[D]],2)=VLOOKUP(Table2[[#This Row],[HomeTeam]],Table3[[Teams]:[D]],2),1,0)</f>
        <v>1</v>
      </c>
      <c r="U440" s="45">
        <f>IF(VLOOKUP(Table2[[#This Row],[AwayTeam]],Table3[[Teams]:[D]],3)=VLOOKUP(Table2[[#This Row],[HomeTeam]],Table3[[Teams]:[D]],3),1,0)</f>
        <v>0</v>
      </c>
      <c r="V440" s="45">
        <f>IF(VLOOKUP(Table2[[#This Row],[AwayTeam]],Table3[[Teams]:[D]],2)&lt;&gt;VLOOKUP(Table2[[#This Row],[HomeTeam]],Table3[[Teams]:[D]],2),1,0)</f>
        <v>0</v>
      </c>
    </row>
    <row r="441" spans="1:22" x14ac:dyDescent="0.25">
      <c r="B441" s="1">
        <v>45634</v>
      </c>
      <c r="C441" s="9" t="s">
        <v>551</v>
      </c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Row],[ActualResult]]), "_", IF(Table2[[#This Row],[ActualHomeScore]]=Table2[[#This Row],[PredictedHomeScore]], "Y", "N"))</f>
        <v>_</v>
      </c>
      <c r="R441" s="2"/>
      <c r="S441" s="2" t="str">
        <f t="shared" si="18"/>
        <v>_</v>
      </c>
      <c r="T441" s="45">
        <f>IF(VLOOKUP(Table2[[#This Row],[AwayTeam]],Table3[[Teams]:[D]],2)=VLOOKUP(Table2[[#This Row],[HomeTeam]],Table3[[Teams]:[D]],2),1,0)</f>
        <v>0</v>
      </c>
      <c r="U441" s="45">
        <f>IF(VLOOKUP(Table2[[#This Row],[AwayTeam]],Table3[[Teams]:[D]],3)=VLOOKUP(Table2[[#This Row],[HomeTeam]],Table3[[Teams]:[D]],3),1,0)</f>
        <v>0</v>
      </c>
      <c r="V441" s="45">
        <f>IF(VLOOKUP(Table2[[#This Row],[AwayTeam]],Table3[[Teams]:[D]],2)&lt;&gt;VLOOKUP(Table2[[#This Row],[HomeTeam]],Table3[[Teams]:[D]],2),1,0)</f>
        <v>1</v>
      </c>
    </row>
    <row r="442" spans="1:22" x14ac:dyDescent="0.25">
      <c r="B442" s="1">
        <v>45634</v>
      </c>
      <c r="C442" s="9" t="s">
        <v>552</v>
      </c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Row],[ActualResult]]), "_", IF(Table2[[#This Row],[ActualHomeScore]]=Table2[[#This Row],[PredictedHomeScore]], "Y", "N"))</f>
        <v>_</v>
      </c>
      <c r="R442" s="2"/>
      <c r="S442" s="2" t="str">
        <f t="shared" si="18"/>
        <v>_</v>
      </c>
      <c r="T442" s="45">
        <f>IF(VLOOKUP(Table2[[#This Row],[AwayTeam]],Table3[[Teams]:[D]],2)=VLOOKUP(Table2[[#This Row],[HomeTeam]],Table3[[Teams]:[D]],2),1,0)</f>
        <v>0</v>
      </c>
      <c r="U442" s="45">
        <f>IF(VLOOKUP(Table2[[#This Row],[AwayTeam]],Table3[[Teams]:[D]],3)=VLOOKUP(Table2[[#This Row],[HomeTeam]],Table3[[Teams]:[D]],3),1,0)</f>
        <v>0</v>
      </c>
      <c r="V442" s="45">
        <f>IF(VLOOKUP(Table2[[#This Row],[AwayTeam]],Table3[[Teams]:[D]],2)&lt;&gt;VLOOKUP(Table2[[#This Row],[HomeTeam]],Table3[[Teams]:[D]],2),1,0)</f>
        <v>1</v>
      </c>
    </row>
    <row r="443" spans="1:22" x14ac:dyDescent="0.25">
      <c r="B443" s="1">
        <v>45634</v>
      </c>
      <c r="C443" s="9" t="s">
        <v>553</v>
      </c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Row],[ActualResult]]), "_", IF(Table2[[#This Row],[ActualHomeScore]]=Table2[[#This Row],[PredictedHomeScore]], "Y", "N"))</f>
        <v>_</v>
      </c>
      <c r="R443" s="2"/>
      <c r="S443" s="2" t="str">
        <f t="shared" si="18"/>
        <v>_</v>
      </c>
      <c r="T443" s="45">
        <f>IF(VLOOKUP(Table2[[#This Row],[AwayTeam]],Table3[[Teams]:[D]],2)=VLOOKUP(Table2[[#This Row],[HomeTeam]],Table3[[Teams]:[D]],2),1,0)</f>
        <v>0</v>
      </c>
      <c r="U443" s="45">
        <f>IF(VLOOKUP(Table2[[#This Row],[AwayTeam]],Table3[[Teams]:[D]],3)=VLOOKUP(Table2[[#This Row],[HomeTeam]],Table3[[Teams]:[D]],3),1,0)</f>
        <v>0</v>
      </c>
      <c r="V443" s="45">
        <f>IF(VLOOKUP(Table2[[#This Row],[AwayTeam]],Table3[[Teams]:[D]],2)&lt;&gt;VLOOKUP(Table2[[#This Row],[HomeTeam]],Table3[[Teams]:[D]],2),1,0)</f>
        <v>1</v>
      </c>
    </row>
    <row r="444" spans="1:22" x14ac:dyDescent="0.25">
      <c r="A444" s="5"/>
      <c r="B444" s="3">
        <v>45634</v>
      </c>
      <c r="C444" s="10" t="s">
        <v>554</v>
      </c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Row],[ActualResult]]), "_", IF(Table2[[#This Row],[ActualHomeScore]]=Table2[[#This Row],[PredictedHomeScore]], "Y", "N"))</f>
        <v>_</v>
      </c>
      <c r="R444" s="2"/>
      <c r="S444" s="2" t="str">
        <f t="shared" si="18"/>
        <v>_</v>
      </c>
      <c r="T444" s="45">
        <f>IF(VLOOKUP(Table2[[#This Row],[AwayTeam]],Table3[[Teams]:[D]],2)=VLOOKUP(Table2[[#This Row],[HomeTeam]],Table3[[Teams]:[D]],2),1,0)</f>
        <v>1</v>
      </c>
      <c r="U444" s="45">
        <f>IF(VLOOKUP(Table2[[#This Row],[AwayTeam]],Table3[[Teams]:[D]],3)=VLOOKUP(Table2[[#This Row],[HomeTeam]],Table3[[Teams]:[D]],3),1,0)</f>
        <v>0</v>
      </c>
      <c r="V444" s="45">
        <f>IF(VLOOKUP(Table2[[#This Row],[AwayTeam]],Table3[[Teams]:[D]],2)&lt;&gt;VLOOKUP(Table2[[#This Row],[HomeTeam]],Table3[[Teams]:[D]],2),1,0)</f>
        <v>0</v>
      </c>
    </row>
    <row r="445" spans="1:22" x14ac:dyDescent="0.25">
      <c r="B445" s="1">
        <v>45635</v>
      </c>
      <c r="C445" s="9" t="s">
        <v>555</v>
      </c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Row],[ActualResult]]), "_", IF(Table2[[#This Row],[ActualHomeScore]]=Table2[[#This Row],[PredictedHomeScore]], "Y", "N"))</f>
        <v>_</v>
      </c>
      <c r="R445" s="2"/>
      <c r="S445" s="2" t="str">
        <f t="shared" si="18"/>
        <v>_</v>
      </c>
      <c r="T445" s="45">
        <f>IF(VLOOKUP(Table2[[#This Row],[AwayTeam]],Table3[[Teams]:[D]],2)=VLOOKUP(Table2[[#This Row],[HomeTeam]],Table3[[Teams]:[D]],2),1,0)</f>
        <v>1</v>
      </c>
      <c r="U445" s="45">
        <f>IF(VLOOKUP(Table2[[#This Row],[AwayTeam]],Table3[[Teams]:[D]],3)=VLOOKUP(Table2[[#This Row],[HomeTeam]],Table3[[Teams]:[D]],3),1,0)</f>
        <v>1</v>
      </c>
      <c r="V445" s="45">
        <f>IF(VLOOKUP(Table2[[#This Row],[AwayTeam]],Table3[[Teams]:[D]],2)&lt;&gt;VLOOKUP(Table2[[#This Row],[HomeTeam]],Table3[[Teams]:[D]],2),1,0)</f>
        <v>0</v>
      </c>
    </row>
    <row r="446" spans="1:22" x14ac:dyDescent="0.25">
      <c r="B446" s="1">
        <v>45635</v>
      </c>
      <c r="C446" s="9" t="s">
        <v>556</v>
      </c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Row],[ActualResult]]), "_", IF(Table2[[#This Row],[ActualHomeScore]]=Table2[[#This Row],[PredictedHomeScore]], "Y", "N"))</f>
        <v>_</v>
      </c>
      <c r="R446" s="2"/>
      <c r="S446" s="2" t="str">
        <f t="shared" si="18"/>
        <v>_</v>
      </c>
      <c r="T446" s="45">
        <f>IF(VLOOKUP(Table2[[#This Row],[AwayTeam]],Table3[[Teams]:[D]],2)=VLOOKUP(Table2[[#This Row],[HomeTeam]],Table3[[Teams]:[D]],2),1,0)</f>
        <v>0</v>
      </c>
      <c r="U446" s="45">
        <f>IF(VLOOKUP(Table2[[#This Row],[AwayTeam]],Table3[[Teams]:[D]],3)=VLOOKUP(Table2[[#This Row],[HomeTeam]],Table3[[Teams]:[D]],3),1,0)</f>
        <v>0</v>
      </c>
      <c r="V446" s="45">
        <f>IF(VLOOKUP(Table2[[#This Row],[AwayTeam]],Table3[[Teams]:[D]],2)&lt;&gt;VLOOKUP(Table2[[#This Row],[HomeTeam]],Table3[[Teams]:[D]],2),1,0)</f>
        <v>1</v>
      </c>
    </row>
    <row r="447" spans="1:22" x14ac:dyDescent="0.25">
      <c r="A447" s="5"/>
      <c r="B447" s="3">
        <v>45635</v>
      </c>
      <c r="C447" s="10" t="s">
        <v>557</v>
      </c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Row],[ActualResult]]), "_", IF(Table2[[#This Row],[ActualHomeScore]]=Table2[[#This Row],[PredictedHomeScore]], "Y", "N"))</f>
        <v>_</v>
      </c>
      <c r="R447" s="2"/>
      <c r="S447" s="2" t="str">
        <f t="shared" si="18"/>
        <v>_</v>
      </c>
      <c r="T447" s="45">
        <f>IF(VLOOKUP(Table2[[#This Row],[AwayTeam]],Table3[[Teams]:[D]],2)=VLOOKUP(Table2[[#This Row],[HomeTeam]],Table3[[Teams]:[D]],2),1,0)</f>
        <v>0</v>
      </c>
      <c r="U447" s="45">
        <f>IF(VLOOKUP(Table2[[#This Row],[AwayTeam]],Table3[[Teams]:[D]],3)=VLOOKUP(Table2[[#This Row],[HomeTeam]],Table3[[Teams]:[D]],3),1,0)</f>
        <v>0</v>
      </c>
      <c r="V447" s="45">
        <f>IF(VLOOKUP(Table2[[#This Row],[AwayTeam]],Table3[[Teams]:[D]],2)&lt;&gt;VLOOKUP(Table2[[#This Row],[HomeTeam]],Table3[[Teams]:[D]],2),1,0)</f>
        <v>1</v>
      </c>
    </row>
    <row r="448" spans="1:22" x14ac:dyDescent="0.25">
      <c r="B448" s="1">
        <v>45636</v>
      </c>
      <c r="C448" s="9" t="s">
        <v>558</v>
      </c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Row],[ActualResult]]), "_", IF(Table2[[#This Row],[ActualHomeScore]]=Table2[[#This Row],[PredictedHomeScore]], "Y", "N"))</f>
        <v>_</v>
      </c>
      <c r="R448" s="2"/>
      <c r="S448" s="2" t="str">
        <f t="shared" si="18"/>
        <v>_</v>
      </c>
      <c r="T448" s="45">
        <f>IF(VLOOKUP(Table2[[#This Row],[AwayTeam]],Table3[[Teams]:[D]],2)=VLOOKUP(Table2[[#This Row],[HomeTeam]],Table3[[Teams]:[D]],2),1,0)</f>
        <v>1</v>
      </c>
      <c r="U448" s="45">
        <f>IF(VLOOKUP(Table2[[#This Row],[AwayTeam]],Table3[[Teams]:[D]],3)=VLOOKUP(Table2[[#This Row],[HomeTeam]],Table3[[Teams]:[D]],3),1,0)</f>
        <v>0</v>
      </c>
      <c r="V448" s="45">
        <f>IF(VLOOKUP(Table2[[#This Row],[AwayTeam]],Table3[[Teams]:[D]],2)&lt;&gt;VLOOKUP(Table2[[#This Row],[HomeTeam]],Table3[[Teams]:[D]],2),1,0)</f>
        <v>0</v>
      </c>
    </row>
    <row r="449" spans="1:22" x14ac:dyDescent="0.25">
      <c r="B449" s="1">
        <v>45636</v>
      </c>
      <c r="C449" s="9" t="s">
        <v>559</v>
      </c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Row],[ActualResult]]), "_", IF(Table2[[#This Row],[ActualHomeScore]]=Table2[[#This Row],[PredictedHomeScore]], "Y", "N"))</f>
        <v>_</v>
      </c>
      <c r="R449" s="2"/>
      <c r="S449" s="2" t="str">
        <f t="shared" si="18"/>
        <v>_</v>
      </c>
      <c r="T449" s="45">
        <f>IF(VLOOKUP(Table2[[#This Row],[AwayTeam]],Table3[[Teams]:[D]],2)=VLOOKUP(Table2[[#This Row],[HomeTeam]],Table3[[Teams]:[D]],2),1,0)</f>
        <v>0</v>
      </c>
      <c r="U449" s="45">
        <f>IF(VLOOKUP(Table2[[#This Row],[AwayTeam]],Table3[[Teams]:[D]],3)=VLOOKUP(Table2[[#This Row],[HomeTeam]],Table3[[Teams]:[D]],3),1,0)</f>
        <v>0</v>
      </c>
      <c r="V449" s="45">
        <f>IF(VLOOKUP(Table2[[#This Row],[AwayTeam]],Table3[[Teams]:[D]],2)&lt;&gt;VLOOKUP(Table2[[#This Row],[HomeTeam]],Table3[[Teams]:[D]],2),1,0)</f>
        <v>1</v>
      </c>
    </row>
    <row r="450" spans="1:22" x14ac:dyDescent="0.25">
      <c r="B450" s="1">
        <v>45636</v>
      </c>
      <c r="C450" s="9" t="s">
        <v>560</v>
      </c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Row],[ActualResult]]), "_", IF(Table2[[#This Row],[ActualHomeScore]]=Table2[[#This Row],[PredictedHomeScore]], "Y", "N"))</f>
        <v>_</v>
      </c>
      <c r="R450" s="2"/>
      <c r="S450" s="2" t="str">
        <f t="shared" si="18"/>
        <v>_</v>
      </c>
      <c r="T450" s="45">
        <f>IF(VLOOKUP(Table2[[#This Row],[AwayTeam]],Table3[[Teams]:[D]],2)=VLOOKUP(Table2[[#This Row],[HomeTeam]],Table3[[Teams]:[D]],2),1,0)</f>
        <v>0</v>
      </c>
      <c r="U450" s="45">
        <f>IF(VLOOKUP(Table2[[#This Row],[AwayTeam]],Table3[[Teams]:[D]],3)=VLOOKUP(Table2[[#This Row],[HomeTeam]],Table3[[Teams]:[D]],3),1,0)</f>
        <v>0</v>
      </c>
      <c r="V450" s="45">
        <f>IF(VLOOKUP(Table2[[#This Row],[AwayTeam]],Table3[[Teams]:[D]],2)&lt;&gt;VLOOKUP(Table2[[#This Row],[HomeTeam]],Table3[[Teams]:[D]],2),1,0)</f>
        <v>1</v>
      </c>
    </row>
    <row r="451" spans="1:22" x14ac:dyDescent="0.25">
      <c r="B451" s="1">
        <v>45636</v>
      </c>
      <c r="C451" s="9" t="s">
        <v>561</v>
      </c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Row],[ActualResult]]),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  <c r="T451" s="45">
        <f>IF(VLOOKUP(Table2[[#This Row],[AwayTeam]],Table3[[Teams]:[D]],2)=VLOOKUP(Table2[[#This Row],[HomeTeam]],Table3[[Teams]:[D]],2),1,0)</f>
        <v>1</v>
      </c>
      <c r="U451" s="45">
        <f>IF(VLOOKUP(Table2[[#This Row],[AwayTeam]],Table3[[Teams]:[D]],3)=VLOOKUP(Table2[[#This Row],[HomeTeam]],Table3[[Teams]:[D]],3),1,0)</f>
        <v>1</v>
      </c>
      <c r="V451" s="45">
        <f>IF(VLOOKUP(Table2[[#This Row],[AwayTeam]],Table3[[Teams]:[D]],2)&lt;&gt;VLOOKUP(Table2[[#This Row],[HomeTeam]],Table3[[Teams]:[D]],2),1,0)</f>
        <v>0</v>
      </c>
    </row>
    <row r="452" spans="1:22" x14ac:dyDescent="0.25">
      <c r="B452" s="1">
        <v>45636</v>
      </c>
      <c r="C452" s="9" t="s">
        <v>562</v>
      </c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Row],[ActualResult]]), "_", IF(Table2[[#This Row],[ActualHomeScore]]=Table2[[#This Row],[PredictedHomeScore]], "Y", "N"))</f>
        <v>_</v>
      </c>
      <c r="R452" s="2"/>
      <c r="S452" s="2" t="str">
        <f t="shared" si="21"/>
        <v>_</v>
      </c>
      <c r="T452" s="45">
        <f>IF(VLOOKUP(Table2[[#This Row],[AwayTeam]],Table3[[Teams]:[D]],2)=VLOOKUP(Table2[[#This Row],[HomeTeam]],Table3[[Teams]:[D]],2),1,0)</f>
        <v>0</v>
      </c>
      <c r="U452" s="45">
        <f>IF(VLOOKUP(Table2[[#This Row],[AwayTeam]],Table3[[Teams]:[D]],3)=VLOOKUP(Table2[[#This Row],[HomeTeam]],Table3[[Teams]:[D]],3),1,0)</f>
        <v>0</v>
      </c>
      <c r="V452" s="45">
        <f>IF(VLOOKUP(Table2[[#This Row],[AwayTeam]],Table3[[Teams]:[D]],2)&lt;&gt;VLOOKUP(Table2[[#This Row],[HomeTeam]],Table3[[Teams]:[D]],2),1,0)</f>
        <v>1</v>
      </c>
    </row>
    <row r="453" spans="1:22" x14ac:dyDescent="0.25">
      <c r="B453" s="1">
        <v>45636</v>
      </c>
      <c r="C453" s="9" t="s">
        <v>563</v>
      </c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Row],[ActualResult]]), "_", IF(Table2[[#This Row],[ActualHomeScore]]=Table2[[#This Row],[PredictedHomeScore]], "Y", "N"))</f>
        <v>_</v>
      </c>
      <c r="R453" s="2"/>
      <c r="S453" s="2" t="str">
        <f t="shared" si="21"/>
        <v>_</v>
      </c>
      <c r="T453" s="45">
        <f>IF(VLOOKUP(Table2[[#This Row],[AwayTeam]],Table3[[Teams]:[D]],2)=VLOOKUP(Table2[[#This Row],[HomeTeam]],Table3[[Teams]:[D]],2),1,0)</f>
        <v>1</v>
      </c>
      <c r="U453" s="45">
        <f>IF(VLOOKUP(Table2[[#This Row],[AwayTeam]],Table3[[Teams]:[D]],3)=VLOOKUP(Table2[[#This Row],[HomeTeam]],Table3[[Teams]:[D]],3),1,0)</f>
        <v>0</v>
      </c>
      <c r="V453" s="45">
        <f>IF(VLOOKUP(Table2[[#This Row],[AwayTeam]],Table3[[Teams]:[D]],2)&lt;&gt;VLOOKUP(Table2[[#This Row],[HomeTeam]],Table3[[Teams]:[D]],2),1,0)</f>
        <v>0</v>
      </c>
    </row>
    <row r="454" spans="1:22" x14ac:dyDescent="0.25">
      <c r="B454" s="1">
        <v>45636</v>
      </c>
      <c r="C454" s="9" t="s">
        <v>564</v>
      </c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Row],[ActualResult]]), "_", IF(Table2[[#This Row],[ActualHomeScore]]=Table2[[#This Row],[PredictedHomeScore]], "Y", "N"))</f>
        <v>_</v>
      </c>
      <c r="R454" s="2"/>
      <c r="S454" s="2" t="str">
        <f t="shared" si="21"/>
        <v>_</v>
      </c>
      <c r="T454" s="45">
        <f>IF(VLOOKUP(Table2[[#This Row],[AwayTeam]],Table3[[Teams]:[D]],2)=VLOOKUP(Table2[[#This Row],[HomeTeam]],Table3[[Teams]:[D]],2),1,0)</f>
        <v>0</v>
      </c>
      <c r="U454" s="45">
        <f>IF(VLOOKUP(Table2[[#This Row],[AwayTeam]],Table3[[Teams]:[D]],3)=VLOOKUP(Table2[[#This Row],[HomeTeam]],Table3[[Teams]:[D]],3),1,0)</f>
        <v>0</v>
      </c>
      <c r="V454" s="45">
        <f>IF(VLOOKUP(Table2[[#This Row],[AwayTeam]],Table3[[Teams]:[D]],2)&lt;&gt;VLOOKUP(Table2[[#This Row],[HomeTeam]],Table3[[Teams]:[D]],2),1,0)</f>
        <v>1</v>
      </c>
    </row>
    <row r="455" spans="1:22" x14ac:dyDescent="0.25">
      <c r="B455" s="1">
        <v>45636</v>
      </c>
      <c r="C455" s="9" t="s">
        <v>565</v>
      </c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Row],[ActualResult]]), "_", IF(Table2[[#This Row],[ActualHomeScore]]=Table2[[#This Row],[PredictedHomeScore]], "Y", "N"))</f>
        <v>_</v>
      </c>
      <c r="R455" s="2"/>
      <c r="S455" s="2" t="str">
        <f t="shared" si="21"/>
        <v>_</v>
      </c>
      <c r="T455" s="45">
        <f>IF(VLOOKUP(Table2[[#This Row],[AwayTeam]],Table3[[Teams]:[D]],2)=VLOOKUP(Table2[[#This Row],[HomeTeam]],Table3[[Teams]:[D]],2),1,0)</f>
        <v>0</v>
      </c>
      <c r="U455" s="45">
        <f>IF(VLOOKUP(Table2[[#This Row],[AwayTeam]],Table3[[Teams]:[D]],3)=VLOOKUP(Table2[[#This Row],[HomeTeam]],Table3[[Teams]:[D]],3),1,0)</f>
        <v>0</v>
      </c>
      <c r="V455" s="45">
        <f>IF(VLOOKUP(Table2[[#This Row],[AwayTeam]],Table3[[Teams]:[D]],2)&lt;&gt;VLOOKUP(Table2[[#This Row],[HomeTeam]],Table3[[Teams]:[D]],2),1,0)</f>
        <v>1</v>
      </c>
    </row>
    <row r="456" spans="1:22" x14ac:dyDescent="0.25">
      <c r="B456" s="1">
        <v>45636</v>
      </c>
      <c r="C456" s="9" t="s">
        <v>566</v>
      </c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Row],[ActualResult]]), "_", IF(Table2[[#This Row],[ActualHomeScore]]=Table2[[#This Row],[PredictedHomeScore]], "Y", "N"))</f>
        <v>_</v>
      </c>
      <c r="R456" s="2"/>
      <c r="S456" s="2" t="str">
        <f t="shared" si="21"/>
        <v>_</v>
      </c>
      <c r="T456" s="45">
        <f>IF(VLOOKUP(Table2[[#This Row],[AwayTeam]],Table3[[Teams]:[D]],2)=VLOOKUP(Table2[[#This Row],[HomeTeam]],Table3[[Teams]:[D]],2),1,0)</f>
        <v>1</v>
      </c>
      <c r="U456" s="45">
        <f>IF(VLOOKUP(Table2[[#This Row],[AwayTeam]],Table3[[Teams]:[D]],3)=VLOOKUP(Table2[[#This Row],[HomeTeam]],Table3[[Teams]:[D]],3),1,0)</f>
        <v>1</v>
      </c>
      <c r="V456" s="45">
        <f>IF(VLOOKUP(Table2[[#This Row],[AwayTeam]],Table3[[Teams]:[D]],2)&lt;&gt;VLOOKUP(Table2[[#This Row],[HomeTeam]],Table3[[Teams]:[D]],2),1,0)</f>
        <v>0</v>
      </c>
    </row>
    <row r="457" spans="1:22" x14ac:dyDescent="0.25">
      <c r="B457" s="1">
        <v>45636</v>
      </c>
      <c r="C457" s="9" t="s">
        <v>567</v>
      </c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Row],[ActualResult]]), "_", IF(Table2[[#This Row],[ActualHomeScore]]=Table2[[#This Row],[PredictedHomeScore]], "Y", "N"))</f>
        <v>_</v>
      </c>
      <c r="R457" s="2"/>
      <c r="S457" s="2" t="str">
        <f t="shared" si="21"/>
        <v>_</v>
      </c>
      <c r="T457" s="45">
        <f>IF(VLOOKUP(Table2[[#This Row],[AwayTeam]],Table3[[Teams]:[D]],2)=VLOOKUP(Table2[[#This Row],[HomeTeam]],Table3[[Teams]:[D]],2),1,0)</f>
        <v>1</v>
      </c>
      <c r="U457" s="45">
        <f>IF(VLOOKUP(Table2[[#This Row],[AwayTeam]],Table3[[Teams]:[D]],3)=VLOOKUP(Table2[[#This Row],[HomeTeam]],Table3[[Teams]:[D]],3),1,0)</f>
        <v>0</v>
      </c>
      <c r="V457" s="45">
        <f>IF(VLOOKUP(Table2[[#This Row],[AwayTeam]],Table3[[Teams]:[D]],2)&lt;&gt;VLOOKUP(Table2[[#This Row],[HomeTeam]],Table3[[Teams]:[D]],2),1,0)</f>
        <v>0</v>
      </c>
    </row>
    <row r="458" spans="1:22" x14ac:dyDescent="0.25">
      <c r="A458" s="5"/>
      <c r="B458" s="3">
        <v>45636</v>
      </c>
      <c r="C458" s="10" t="s">
        <v>568</v>
      </c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Row],[ActualResult]]), "_", IF(Table2[[#This Row],[ActualHomeScore]]=Table2[[#This Row],[PredictedHomeScore]], "Y", "N"))</f>
        <v>_</v>
      </c>
      <c r="R458" s="2"/>
      <c r="S458" s="2" t="str">
        <f t="shared" si="21"/>
        <v>_</v>
      </c>
      <c r="T458" s="45">
        <f>IF(VLOOKUP(Table2[[#This Row],[AwayTeam]],Table3[[Teams]:[D]],2)=VLOOKUP(Table2[[#This Row],[HomeTeam]],Table3[[Teams]:[D]],2),1,0)</f>
        <v>0</v>
      </c>
      <c r="U458" s="45">
        <f>IF(VLOOKUP(Table2[[#This Row],[AwayTeam]],Table3[[Teams]:[D]],3)=VLOOKUP(Table2[[#This Row],[HomeTeam]],Table3[[Teams]:[D]],3),1,0)</f>
        <v>0</v>
      </c>
      <c r="V458" s="45">
        <f>IF(VLOOKUP(Table2[[#This Row],[AwayTeam]],Table3[[Teams]:[D]],2)&lt;&gt;VLOOKUP(Table2[[#This Row],[HomeTeam]],Table3[[Teams]:[D]],2),1,0)</f>
        <v>1</v>
      </c>
    </row>
    <row r="459" spans="1:22" x14ac:dyDescent="0.25">
      <c r="B459" s="1">
        <v>45637</v>
      </c>
      <c r="C459" s="9" t="s">
        <v>569</v>
      </c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Row],[ActualResult]]), "_", IF(Table2[[#This Row],[ActualHomeScore]]=Table2[[#This Row],[PredictedHomeScore]], "Y", "N"))</f>
        <v>_</v>
      </c>
      <c r="R459" s="2"/>
      <c r="S459" s="2" t="str">
        <f t="shared" si="21"/>
        <v>_</v>
      </c>
      <c r="T459" s="45">
        <f>IF(VLOOKUP(Table2[[#This Row],[AwayTeam]],Table3[[Teams]:[D]],2)=VLOOKUP(Table2[[#This Row],[HomeTeam]],Table3[[Teams]:[D]],2),1,0)</f>
        <v>1</v>
      </c>
      <c r="U459" s="45">
        <f>IF(VLOOKUP(Table2[[#This Row],[AwayTeam]],Table3[[Teams]:[D]],3)=VLOOKUP(Table2[[#This Row],[HomeTeam]],Table3[[Teams]:[D]],3),1,0)</f>
        <v>0</v>
      </c>
      <c r="V459" s="45">
        <f>IF(VLOOKUP(Table2[[#This Row],[AwayTeam]],Table3[[Teams]:[D]],2)&lt;&gt;VLOOKUP(Table2[[#This Row],[HomeTeam]],Table3[[Teams]:[D]],2),1,0)</f>
        <v>0</v>
      </c>
    </row>
    <row r="460" spans="1:22" x14ac:dyDescent="0.25">
      <c r="A460" s="5"/>
      <c r="B460" s="3">
        <v>45637</v>
      </c>
      <c r="C460" s="10" t="s">
        <v>570</v>
      </c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Row],[ActualResult]]), "_", IF(Table2[[#This Row],[ActualHomeScore]]=Table2[[#This Row],[PredictedHomeScore]], "Y", "N"))</f>
        <v>_</v>
      </c>
      <c r="R460" s="2"/>
      <c r="S460" s="2" t="str">
        <f t="shared" si="21"/>
        <v>_</v>
      </c>
      <c r="T460" s="45">
        <f>IF(VLOOKUP(Table2[[#This Row],[AwayTeam]],Table3[[Teams]:[D]],2)=VLOOKUP(Table2[[#This Row],[HomeTeam]],Table3[[Teams]:[D]],2),1,0)</f>
        <v>0</v>
      </c>
      <c r="U460" s="45">
        <f>IF(VLOOKUP(Table2[[#This Row],[AwayTeam]],Table3[[Teams]:[D]],3)=VLOOKUP(Table2[[#This Row],[HomeTeam]],Table3[[Teams]:[D]],3),1,0)</f>
        <v>0</v>
      </c>
      <c r="V460" s="45">
        <f>IF(VLOOKUP(Table2[[#This Row],[AwayTeam]],Table3[[Teams]:[D]],2)&lt;&gt;VLOOKUP(Table2[[#This Row],[HomeTeam]],Table3[[Teams]:[D]],2),1,0)</f>
        <v>1</v>
      </c>
    </row>
    <row r="461" spans="1:22" x14ac:dyDescent="0.25">
      <c r="B461" s="1">
        <v>45638</v>
      </c>
      <c r="C461" s="9" t="s">
        <v>571</v>
      </c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Row],[ActualResult]]), "_", IF(Table2[[#This Row],[ActualHomeScore]]=Table2[[#This Row],[PredictedHomeScore]], "Y", "N"))</f>
        <v>_</v>
      </c>
      <c r="R461" s="2"/>
      <c r="S461" s="2" t="str">
        <f t="shared" si="21"/>
        <v>_</v>
      </c>
      <c r="T461" s="45">
        <f>IF(VLOOKUP(Table2[[#This Row],[AwayTeam]],Table3[[Teams]:[D]],2)=VLOOKUP(Table2[[#This Row],[HomeTeam]],Table3[[Teams]:[D]],2),1,0)</f>
        <v>0</v>
      </c>
      <c r="U461" s="45">
        <f>IF(VLOOKUP(Table2[[#This Row],[AwayTeam]],Table3[[Teams]:[D]],3)=VLOOKUP(Table2[[#This Row],[HomeTeam]],Table3[[Teams]:[D]],3),1,0)</f>
        <v>0</v>
      </c>
      <c r="V461" s="45">
        <f>IF(VLOOKUP(Table2[[#This Row],[AwayTeam]],Table3[[Teams]:[D]],2)&lt;&gt;VLOOKUP(Table2[[#This Row],[HomeTeam]],Table3[[Teams]:[D]],2),1,0)</f>
        <v>1</v>
      </c>
    </row>
    <row r="462" spans="1:22" x14ac:dyDescent="0.25">
      <c r="B462" s="1">
        <v>45638</v>
      </c>
      <c r="C462" s="9" t="s">
        <v>572</v>
      </c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Row],[ActualResult]]), "_", IF(Table2[[#This Row],[ActualHomeScore]]=Table2[[#This Row],[PredictedHomeScore]], "Y", "N"))</f>
        <v>_</v>
      </c>
      <c r="R462" s="2"/>
      <c r="S462" s="2" t="str">
        <f t="shared" si="21"/>
        <v>_</v>
      </c>
      <c r="T462" s="45">
        <f>IF(VLOOKUP(Table2[[#This Row],[AwayTeam]],Table3[[Teams]:[D]],2)=VLOOKUP(Table2[[#This Row],[HomeTeam]],Table3[[Teams]:[D]],2),1,0)</f>
        <v>1</v>
      </c>
      <c r="U462" s="45">
        <f>IF(VLOOKUP(Table2[[#This Row],[AwayTeam]],Table3[[Teams]:[D]],3)=VLOOKUP(Table2[[#This Row],[HomeTeam]],Table3[[Teams]:[D]],3),1,0)</f>
        <v>0</v>
      </c>
      <c r="V462" s="45">
        <f>IF(VLOOKUP(Table2[[#This Row],[AwayTeam]],Table3[[Teams]:[D]],2)&lt;&gt;VLOOKUP(Table2[[#This Row],[HomeTeam]],Table3[[Teams]:[D]],2),1,0)</f>
        <v>0</v>
      </c>
    </row>
    <row r="463" spans="1:22" x14ac:dyDescent="0.25">
      <c r="B463" s="1">
        <v>45638</v>
      </c>
      <c r="C463" s="9" t="s">
        <v>573</v>
      </c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Row],[ActualResult]]), "_", IF(Table2[[#This Row],[ActualHomeScore]]=Table2[[#This Row],[PredictedHomeScore]], "Y", "N"))</f>
        <v>_</v>
      </c>
      <c r="R463" s="2"/>
      <c r="S463" s="2" t="str">
        <f t="shared" si="21"/>
        <v>_</v>
      </c>
      <c r="T463" s="45">
        <f>IF(VLOOKUP(Table2[[#This Row],[AwayTeam]],Table3[[Teams]:[D]],2)=VLOOKUP(Table2[[#This Row],[HomeTeam]],Table3[[Teams]:[D]],2),1,0)</f>
        <v>0</v>
      </c>
      <c r="U463" s="45">
        <f>IF(VLOOKUP(Table2[[#This Row],[AwayTeam]],Table3[[Teams]:[D]],3)=VLOOKUP(Table2[[#This Row],[HomeTeam]],Table3[[Teams]:[D]],3),1,0)</f>
        <v>0</v>
      </c>
      <c r="V463" s="45">
        <f>IF(VLOOKUP(Table2[[#This Row],[AwayTeam]],Table3[[Teams]:[D]],2)&lt;&gt;VLOOKUP(Table2[[#This Row],[HomeTeam]],Table3[[Teams]:[D]],2),1,0)</f>
        <v>1</v>
      </c>
    </row>
    <row r="464" spans="1:22" x14ac:dyDescent="0.25">
      <c r="B464" s="1">
        <v>45638</v>
      </c>
      <c r="C464" s="9" t="s">
        <v>574</v>
      </c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Row],[ActualResult]]), "_", IF(Table2[[#This Row],[ActualHomeScore]]=Table2[[#This Row],[PredictedHomeScore]], "Y", "N"))</f>
        <v>_</v>
      </c>
      <c r="R464" s="2"/>
      <c r="S464" s="2" t="str">
        <f t="shared" si="21"/>
        <v>_</v>
      </c>
      <c r="T464" s="45">
        <f>IF(VLOOKUP(Table2[[#This Row],[AwayTeam]],Table3[[Teams]:[D]],2)=VLOOKUP(Table2[[#This Row],[HomeTeam]],Table3[[Teams]:[D]],2),1,0)</f>
        <v>1</v>
      </c>
      <c r="U464" s="45">
        <f>IF(VLOOKUP(Table2[[#This Row],[AwayTeam]],Table3[[Teams]:[D]],3)=VLOOKUP(Table2[[#This Row],[HomeTeam]],Table3[[Teams]:[D]],3),1,0)</f>
        <v>0</v>
      </c>
      <c r="V464" s="45">
        <f>IF(VLOOKUP(Table2[[#This Row],[AwayTeam]],Table3[[Teams]:[D]],2)&lt;&gt;VLOOKUP(Table2[[#This Row],[HomeTeam]],Table3[[Teams]:[D]],2),1,0)</f>
        <v>0</v>
      </c>
    </row>
    <row r="465" spans="1:22" x14ac:dyDescent="0.25">
      <c r="B465" s="1">
        <v>45638</v>
      </c>
      <c r="C465" s="9" t="s">
        <v>575</v>
      </c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Row],[ActualResult]]), "_", IF(Table2[[#This Row],[ActualHomeScore]]=Table2[[#This Row],[PredictedHomeScore]], "Y", "N"))</f>
        <v>_</v>
      </c>
      <c r="R465" s="2"/>
      <c r="S465" s="2" t="str">
        <f t="shared" si="21"/>
        <v>_</v>
      </c>
      <c r="T465" s="45">
        <f>IF(VLOOKUP(Table2[[#This Row],[AwayTeam]],Table3[[Teams]:[D]],2)=VLOOKUP(Table2[[#This Row],[HomeTeam]],Table3[[Teams]:[D]],2),1,0)</f>
        <v>1</v>
      </c>
      <c r="U465" s="45">
        <f>IF(VLOOKUP(Table2[[#This Row],[AwayTeam]],Table3[[Teams]:[D]],3)=VLOOKUP(Table2[[#This Row],[HomeTeam]],Table3[[Teams]:[D]],3),1,0)</f>
        <v>1</v>
      </c>
      <c r="V465" s="45">
        <f>IF(VLOOKUP(Table2[[#This Row],[AwayTeam]],Table3[[Teams]:[D]],2)&lt;&gt;VLOOKUP(Table2[[#This Row],[HomeTeam]],Table3[[Teams]:[D]],2),1,0)</f>
        <v>0</v>
      </c>
    </row>
    <row r="466" spans="1:22" x14ac:dyDescent="0.25">
      <c r="B466" s="1">
        <v>45638</v>
      </c>
      <c r="C466" s="9" t="s">
        <v>576</v>
      </c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Row],[ActualResult]]), "_", IF(Table2[[#This Row],[ActualHomeScore]]=Table2[[#This Row],[PredictedHomeScore]], "Y", "N"))</f>
        <v>_</v>
      </c>
      <c r="R466" s="2"/>
      <c r="S466" s="2" t="str">
        <f t="shared" si="21"/>
        <v>_</v>
      </c>
      <c r="T466" s="45">
        <f>IF(VLOOKUP(Table2[[#This Row],[AwayTeam]],Table3[[Teams]:[D]],2)=VLOOKUP(Table2[[#This Row],[HomeTeam]],Table3[[Teams]:[D]],2),1,0)</f>
        <v>0</v>
      </c>
      <c r="U466" s="45">
        <f>IF(VLOOKUP(Table2[[#This Row],[AwayTeam]],Table3[[Teams]:[D]],3)=VLOOKUP(Table2[[#This Row],[HomeTeam]],Table3[[Teams]:[D]],3),1,0)</f>
        <v>0</v>
      </c>
      <c r="V466" s="45">
        <f>IF(VLOOKUP(Table2[[#This Row],[AwayTeam]],Table3[[Teams]:[D]],2)&lt;&gt;VLOOKUP(Table2[[#This Row],[HomeTeam]],Table3[[Teams]:[D]],2),1,0)</f>
        <v>1</v>
      </c>
    </row>
    <row r="467" spans="1:22" x14ac:dyDescent="0.25">
      <c r="B467" s="1">
        <v>45638</v>
      </c>
      <c r="C467" s="9" t="s">
        <v>577</v>
      </c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Row],[ActualResult]]), "_", IF(Table2[[#This Row],[ActualHomeScore]]=Table2[[#This Row],[PredictedHomeScore]], "Y", "N"))</f>
        <v>_</v>
      </c>
      <c r="R467" s="2"/>
      <c r="S467" s="2" t="str">
        <f t="shared" si="21"/>
        <v>_</v>
      </c>
      <c r="T467" s="45">
        <f>IF(VLOOKUP(Table2[[#This Row],[AwayTeam]],Table3[[Teams]:[D]],2)=VLOOKUP(Table2[[#This Row],[HomeTeam]],Table3[[Teams]:[D]],2),1,0)</f>
        <v>1</v>
      </c>
      <c r="U467" s="45">
        <f>IF(VLOOKUP(Table2[[#This Row],[AwayTeam]],Table3[[Teams]:[D]],3)=VLOOKUP(Table2[[#This Row],[HomeTeam]],Table3[[Teams]:[D]],3),1,0)</f>
        <v>0</v>
      </c>
      <c r="V467" s="45">
        <f>IF(VLOOKUP(Table2[[#This Row],[AwayTeam]],Table3[[Teams]:[D]],2)&lt;&gt;VLOOKUP(Table2[[#This Row],[HomeTeam]],Table3[[Teams]:[D]],2),1,0)</f>
        <v>0</v>
      </c>
    </row>
    <row r="468" spans="1:22" x14ac:dyDescent="0.25">
      <c r="B468" s="1">
        <v>45638</v>
      </c>
      <c r="C468" s="9" t="s">
        <v>578</v>
      </c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Row],[ActualResult]]), "_", IF(Table2[[#This Row],[ActualHomeScore]]=Table2[[#This Row],[PredictedHomeScore]], "Y", "N"))</f>
        <v>_</v>
      </c>
      <c r="R468" s="2"/>
      <c r="S468" s="2" t="str">
        <f t="shared" si="21"/>
        <v>_</v>
      </c>
      <c r="T468" s="45">
        <f>IF(VLOOKUP(Table2[[#This Row],[AwayTeam]],Table3[[Teams]:[D]],2)=VLOOKUP(Table2[[#This Row],[HomeTeam]],Table3[[Teams]:[D]],2),1,0)</f>
        <v>1</v>
      </c>
      <c r="U468" s="45">
        <f>IF(VLOOKUP(Table2[[#This Row],[AwayTeam]],Table3[[Teams]:[D]],3)=VLOOKUP(Table2[[#This Row],[HomeTeam]],Table3[[Teams]:[D]],3),1,0)</f>
        <v>1</v>
      </c>
      <c r="V468" s="45">
        <f>IF(VLOOKUP(Table2[[#This Row],[AwayTeam]],Table3[[Teams]:[D]],2)&lt;&gt;VLOOKUP(Table2[[#This Row],[HomeTeam]],Table3[[Teams]:[D]],2),1,0)</f>
        <v>0</v>
      </c>
    </row>
    <row r="469" spans="1:22" x14ac:dyDescent="0.25">
      <c r="B469" s="1">
        <v>45638</v>
      </c>
      <c r="C469" s="9" t="s">
        <v>579</v>
      </c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Row],[ActualResult]]), "_", IF(Table2[[#This Row],[ActualHomeScore]]=Table2[[#This Row],[PredictedHomeScore]], "Y", "N"))</f>
        <v>_</v>
      </c>
      <c r="R469" s="2"/>
      <c r="S469" s="2" t="str">
        <f t="shared" si="21"/>
        <v>_</v>
      </c>
      <c r="T469" s="45">
        <f>IF(VLOOKUP(Table2[[#This Row],[AwayTeam]],Table3[[Teams]:[D]],2)=VLOOKUP(Table2[[#This Row],[HomeTeam]],Table3[[Teams]:[D]],2),1,0)</f>
        <v>1</v>
      </c>
      <c r="U469" s="45">
        <f>IF(VLOOKUP(Table2[[#This Row],[AwayTeam]],Table3[[Teams]:[D]],3)=VLOOKUP(Table2[[#This Row],[HomeTeam]],Table3[[Teams]:[D]],3),1,0)</f>
        <v>0</v>
      </c>
      <c r="V469" s="45">
        <f>IF(VLOOKUP(Table2[[#This Row],[AwayTeam]],Table3[[Teams]:[D]],2)&lt;&gt;VLOOKUP(Table2[[#This Row],[HomeTeam]],Table3[[Teams]:[D]],2),1,0)</f>
        <v>0</v>
      </c>
    </row>
    <row r="470" spans="1:22" x14ac:dyDescent="0.25">
      <c r="B470" s="1">
        <v>45638</v>
      </c>
      <c r="C470" s="9" t="s">
        <v>580</v>
      </c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Row],[ActualResult]]), "_", IF(Table2[[#This Row],[ActualHomeScore]]=Table2[[#This Row],[PredictedHomeScore]], "Y", "N"))</f>
        <v>_</v>
      </c>
      <c r="R470" s="2"/>
      <c r="S470" s="2" t="str">
        <f t="shared" si="21"/>
        <v>_</v>
      </c>
      <c r="T470" s="45">
        <f>IF(VLOOKUP(Table2[[#This Row],[AwayTeam]],Table3[[Teams]:[D]],2)=VLOOKUP(Table2[[#This Row],[HomeTeam]],Table3[[Teams]:[D]],2),1,0)</f>
        <v>1</v>
      </c>
      <c r="U470" s="45">
        <f>IF(VLOOKUP(Table2[[#This Row],[AwayTeam]],Table3[[Teams]:[D]],3)=VLOOKUP(Table2[[#This Row],[HomeTeam]],Table3[[Teams]:[D]],3),1,0)</f>
        <v>0</v>
      </c>
      <c r="V470" s="45">
        <f>IF(VLOOKUP(Table2[[#This Row],[AwayTeam]],Table3[[Teams]:[D]],2)&lt;&gt;VLOOKUP(Table2[[#This Row],[HomeTeam]],Table3[[Teams]:[D]],2),1,0)</f>
        <v>0</v>
      </c>
    </row>
    <row r="471" spans="1:22" x14ac:dyDescent="0.25">
      <c r="B471" s="1">
        <v>45638</v>
      </c>
      <c r="C471" s="9" t="s">
        <v>581</v>
      </c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Row],[ActualResult]]), "_", IF(Table2[[#This Row],[ActualHomeScore]]=Table2[[#This Row],[PredictedHomeScore]], "Y", "N"))</f>
        <v>_</v>
      </c>
      <c r="R471" s="2"/>
      <c r="S471" s="2" t="str">
        <f t="shared" si="21"/>
        <v>_</v>
      </c>
      <c r="T471" s="45">
        <f>IF(VLOOKUP(Table2[[#This Row],[AwayTeam]],Table3[[Teams]:[D]],2)=VLOOKUP(Table2[[#This Row],[HomeTeam]],Table3[[Teams]:[D]],2),1,0)</f>
        <v>1</v>
      </c>
      <c r="U471" s="45">
        <f>IF(VLOOKUP(Table2[[#This Row],[AwayTeam]],Table3[[Teams]:[D]],3)=VLOOKUP(Table2[[#This Row],[HomeTeam]],Table3[[Teams]:[D]],3),1,0)</f>
        <v>1</v>
      </c>
      <c r="V471" s="45">
        <f>IF(VLOOKUP(Table2[[#This Row],[AwayTeam]],Table3[[Teams]:[D]],2)&lt;&gt;VLOOKUP(Table2[[#This Row],[HomeTeam]],Table3[[Teams]:[D]],2),1,0)</f>
        <v>0</v>
      </c>
    </row>
    <row r="472" spans="1:22" x14ac:dyDescent="0.25">
      <c r="B472" s="1">
        <v>45638</v>
      </c>
      <c r="C472" s="9" t="s">
        <v>582</v>
      </c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Row],[ActualResult]]), "_", IF(Table2[[#This Row],[ActualHomeScore]]=Table2[[#This Row],[PredictedHomeScore]], "Y", "N"))</f>
        <v>_</v>
      </c>
      <c r="R472" s="2"/>
      <c r="S472" s="2" t="str">
        <f t="shared" si="21"/>
        <v>_</v>
      </c>
      <c r="T472" s="45">
        <f>IF(VLOOKUP(Table2[[#This Row],[AwayTeam]],Table3[[Teams]:[D]],2)=VLOOKUP(Table2[[#This Row],[HomeTeam]],Table3[[Teams]:[D]],2),1,0)</f>
        <v>0</v>
      </c>
      <c r="U472" s="45">
        <f>IF(VLOOKUP(Table2[[#This Row],[AwayTeam]],Table3[[Teams]:[D]],3)=VLOOKUP(Table2[[#This Row],[HomeTeam]],Table3[[Teams]:[D]],3),1,0)</f>
        <v>0</v>
      </c>
      <c r="V472" s="45">
        <f>IF(VLOOKUP(Table2[[#This Row],[AwayTeam]],Table3[[Teams]:[D]],2)&lt;&gt;VLOOKUP(Table2[[#This Row],[HomeTeam]],Table3[[Teams]:[D]],2),1,0)</f>
        <v>1</v>
      </c>
    </row>
    <row r="473" spans="1:22" x14ac:dyDescent="0.25">
      <c r="B473" s="1">
        <v>45638</v>
      </c>
      <c r="C473" s="9" t="s">
        <v>583</v>
      </c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Row],[ActualResult]]), "_", IF(Table2[[#This Row],[ActualHomeScore]]=Table2[[#This Row],[PredictedHomeScore]], "Y", "N"))</f>
        <v>_</v>
      </c>
      <c r="R473" s="2"/>
      <c r="S473" s="2" t="str">
        <f t="shared" si="21"/>
        <v>_</v>
      </c>
      <c r="T473" s="45">
        <f>IF(VLOOKUP(Table2[[#This Row],[AwayTeam]],Table3[[Teams]:[D]],2)=VLOOKUP(Table2[[#This Row],[HomeTeam]],Table3[[Teams]:[D]],2),1,0)</f>
        <v>0</v>
      </c>
      <c r="U473" s="45">
        <f>IF(VLOOKUP(Table2[[#This Row],[AwayTeam]],Table3[[Teams]:[D]],3)=VLOOKUP(Table2[[#This Row],[HomeTeam]],Table3[[Teams]:[D]],3),1,0)</f>
        <v>0</v>
      </c>
      <c r="V473" s="45">
        <f>IF(VLOOKUP(Table2[[#This Row],[AwayTeam]],Table3[[Teams]:[D]],2)&lt;&gt;VLOOKUP(Table2[[#This Row],[HomeTeam]],Table3[[Teams]:[D]],2),1,0)</f>
        <v>1</v>
      </c>
    </row>
    <row r="474" spans="1:22" x14ac:dyDescent="0.25">
      <c r="A474" s="5"/>
      <c r="B474" s="3">
        <v>45638</v>
      </c>
      <c r="C474" s="10" t="s">
        <v>584</v>
      </c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Row],[ActualResult]]), "_", IF(Table2[[#This Row],[ActualHomeScore]]=Table2[[#This Row],[PredictedHomeScore]], "Y", "N"))</f>
        <v>_</v>
      </c>
      <c r="R474" s="2"/>
      <c r="S474" s="2" t="str">
        <f t="shared" si="21"/>
        <v>_</v>
      </c>
      <c r="T474" s="45">
        <f>IF(VLOOKUP(Table2[[#This Row],[AwayTeam]],Table3[[Teams]:[D]],2)=VLOOKUP(Table2[[#This Row],[HomeTeam]],Table3[[Teams]:[D]],2),1,0)</f>
        <v>0</v>
      </c>
      <c r="U474" s="45">
        <f>IF(VLOOKUP(Table2[[#This Row],[AwayTeam]],Table3[[Teams]:[D]],3)=VLOOKUP(Table2[[#This Row],[HomeTeam]],Table3[[Teams]:[D]],3),1,0)</f>
        <v>0</v>
      </c>
      <c r="V474" s="45">
        <f>IF(VLOOKUP(Table2[[#This Row],[AwayTeam]],Table3[[Teams]:[D]],2)&lt;&gt;VLOOKUP(Table2[[#This Row],[HomeTeam]],Table3[[Teams]:[D]],2),1,0)</f>
        <v>1</v>
      </c>
    </row>
    <row r="475" spans="1:22" x14ac:dyDescent="0.25">
      <c r="A475" s="15"/>
      <c r="B475" s="16">
        <v>45639</v>
      </c>
      <c r="C475" s="17" t="s">
        <v>585</v>
      </c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Row],[ActualResult]]), "_", IF(Table2[[#This Row],[ActualHomeScore]]=Table2[[#This Row],[PredictedHomeScore]], "Y", "N"))</f>
        <v>_</v>
      </c>
      <c r="R475" s="2"/>
      <c r="S475" s="2" t="str">
        <f t="shared" si="21"/>
        <v>_</v>
      </c>
      <c r="T475" s="45">
        <f>IF(VLOOKUP(Table2[[#This Row],[AwayTeam]],Table3[[Teams]:[D]],2)=VLOOKUP(Table2[[#This Row],[HomeTeam]],Table3[[Teams]:[D]],2),1,0)</f>
        <v>1</v>
      </c>
      <c r="U475" s="45">
        <f>IF(VLOOKUP(Table2[[#This Row],[AwayTeam]],Table3[[Teams]:[D]],3)=VLOOKUP(Table2[[#This Row],[HomeTeam]],Table3[[Teams]:[D]],3),1,0)</f>
        <v>0</v>
      </c>
      <c r="V475" s="45">
        <f>IF(VLOOKUP(Table2[[#This Row],[AwayTeam]],Table3[[Teams]:[D]],2)&lt;&gt;VLOOKUP(Table2[[#This Row],[HomeTeam]],Table3[[Teams]:[D]],2),1,0)</f>
        <v>0</v>
      </c>
    </row>
    <row r="476" spans="1:22" x14ac:dyDescent="0.25">
      <c r="B476" s="1">
        <v>45640</v>
      </c>
      <c r="C476" s="9" t="s">
        <v>586</v>
      </c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Row],[ActualResult]]), "_", IF(Table2[[#This Row],[ActualHomeScore]]=Table2[[#This Row],[PredictedHomeScore]], "Y", "N"))</f>
        <v>_</v>
      </c>
      <c r="R476" s="2"/>
      <c r="S476" s="2" t="str">
        <f t="shared" si="21"/>
        <v>_</v>
      </c>
      <c r="T476" s="45">
        <f>IF(VLOOKUP(Table2[[#This Row],[AwayTeam]],Table3[[Teams]:[D]],2)=VLOOKUP(Table2[[#This Row],[HomeTeam]],Table3[[Teams]:[D]],2),1,0)</f>
        <v>0</v>
      </c>
      <c r="U476" s="45">
        <f>IF(VLOOKUP(Table2[[#This Row],[AwayTeam]],Table3[[Teams]:[D]],3)=VLOOKUP(Table2[[#This Row],[HomeTeam]],Table3[[Teams]:[D]],3),1,0)</f>
        <v>0</v>
      </c>
      <c r="V476" s="45">
        <f>IF(VLOOKUP(Table2[[#This Row],[AwayTeam]],Table3[[Teams]:[D]],2)&lt;&gt;VLOOKUP(Table2[[#This Row],[HomeTeam]],Table3[[Teams]:[D]],2),1,0)</f>
        <v>1</v>
      </c>
    </row>
    <row r="477" spans="1:22" x14ac:dyDescent="0.25">
      <c r="B477" s="1">
        <v>45640</v>
      </c>
      <c r="C477" s="9" t="s">
        <v>587</v>
      </c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Row],[ActualResult]]), "_", IF(Table2[[#This Row],[ActualHomeScore]]=Table2[[#This Row],[PredictedHomeScore]], "Y", "N"))</f>
        <v>_</v>
      </c>
      <c r="R477" s="2"/>
      <c r="S477" s="2" t="str">
        <f t="shared" si="21"/>
        <v>_</v>
      </c>
      <c r="T477" s="45">
        <f>IF(VLOOKUP(Table2[[#This Row],[AwayTeam]],Table3[[Teams]:[D]],2)=VLOOKUP(Table2[[#This Row],[HomeTeam]],Table3[[Teams]:[D]],2),1,0)</f>
        <v>0</v>
      </c>
      <c r="U477" s="45">
        <f>IF(VLOOKUP(Table2[[#This Row],[AwayTeam]],Table3[[Teams]:[D]],3)=VLOOKUP(Table2[[#This Row],[HomeTeam]],Table3[[Teams]:[D]],3),1,0)</f>
        <v>0</v>
      </c>
      <c r="V477" s="45">
        <f>IF(VLOOKUP(Table2[[#This Row],[AwayTeam]],Table3[[Teams]:[D]],2)&lt;&gt;VLOOKUP(Table2[[#This Row],[HomeTeam]],Table3[[Teams]:[D]],2),1,0)</f>
        <v>1</v>
      </c>
    </row>
    <row r="478" spans="1:22" x14ac:dyDescent="0.25">
      <c r="B478" s="1">
        <v>45640</v>
      </c>
      <c r="C478" s="9" t="s">
        <v>588</v>
      </c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Row],[ActualResult]]), "_", IF(Table2[[#This Row],[ActualHomeScore]]=Table2[[#This Row],[PredictedHomeScore]], "Y", "N"))</f>
        <v>_</v>
      </c>
      <c r="R478" s="2"/>
      <c r="S478" s="2" t="str">
        <f t="shared" si="21"/>
        <v>_</v>
      </c>
      <c r="T478" s="45">
        <f>IF(VLOOKUP(Table2[[#This Row],[AwayTeam]],Table3[[Teams]:[D]],2)=VLOOKUP(Table2[[#This Row],[HomeTeam]],Table3[[Teams]:[D]],2),1,0)</f>
        <v>0</v>
      </c>
      <c r="U478" s="45">
        <f>IF(VLOOKUP(Table2[[#This Row],[AwayTeam]],Table3[[Teams]:[D]],3)=VLOOKUP(Table2[[#This Row],[HomeTeam]],Table3[[Teams]:[D]],3),1,0)</f>
        <v>0</v>
      </c>
      <c r="V478" s="45">
        <f>IF(VLOOKUP(Table2[[#This Row],[AwayTeam]],Table3[[Teams]:[D]],2)&lt;&gt;VLOOKUP(Table2[[#This Row],[HomeTeam]],Table3[[Teams]:[D]],2),1,0)</f>
        <v>1</v>
      </c>
    </row>
    <row r="479" spans="1:22" x14ac:dyDescent="0.25">
      <c r="B479" s="1">
        <v>45640</v>
      </c>
      <c r="C479" s="9" t="s">
        <v>589</v>
      </c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Row],[ActualResult]]), "_", IF(Table2[[#This Row],[ActualHomeScore]]=Table2[[#This Row],[PredictedHomeScore]], "Y", "N"))</f>
        <v>_</v>
      </c>
      <c r="R479" s="2"/>
      <c r="S479" s="2" t="str">
        <f t="shared" si="21"/>
        <v>_</v>
      </c>
      <c r="T479" s="45">
        <f>IF(VLOOKUP(Table2[[#This Row],[AwayTeam]],Table3[[Teams]:[D]],2)=VLOOKUP(Table2[[#This Row],[HomeTeam]],Table3[[Teams]:[D]],2),1,0)</f>
        <v>1</v>
      </c>
      <c r="U479" s="45">
        <f>IF(VLOOKUP(Table2[[#This Row],[AwayTeam]],Table3[[Teams]:[D]],3)=VLOOKUP(Table2[[#This Row],[HomeTeam]],Table3[[Teams]:[D]],3),1,0)</f>
        <v>1</v>
      </c>
      <c r="V479" s="45">
        <f>IF(VLOOKUP(Table2[[#This Row],[AwayTeam]],Table3[[Teams]:[D]],2)&lt;&gt;VLOOKUP(Table2[[#This Row],[HomeTeam]],Table3[[Teams]:[D]],2),1,0)</f>
        <v>0</v>
      </c>
    </row>
    <row r="480" spans="1:22" x14ac:dyDescent="0.25">
      <c r="B480" s="1">
        <v>45640</v>
      </c>
      <c r="C480" s="9" t="s">
        <v>590</v>
      </c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Row],[ActualResult]]), "_", IF(Table2[[#This Row],[ActualHomeScore]]=Table2[[#This Row],[PredictedHomeScore]], "Y", "N"))</f>
        <v>_</v>
      </c>
      <c r="R480" s="2"/>
      <c r="S480" s="2" t="str">
        <f t="shared" si="21"/>
        <v>_</v>
      </c>
      <c r="T480" s="45">
        <f>IF(VLOOKUP(Table2[[#This Row],[AwayTeam]],Table3[[Teams]:[D]],2)=VLOOKUP(Table2[[#This Row],[HomeTeam]],Table3[[Teams]:[D]],2),1,0)</f>
        <v>1</v>
      </c>
      <c r="U480" s="45">
        <f>IF(VLOOKUP(Table2[[#This Row],[AwayTeam]],Table3[[Teams]:[D]],3)=VLOOKUP(Table2[[#This Row],[HomeTeam]],Table3[[Teams]:[D]],3),1,0)</f>
        <v>0</v>
      </c>
      <c r="V480" s="45">
        <f>IF(VLOOKUP(Table2[[#This Row],[AwayTeam]],Table3[[Teams]:[D]],2)&lt;&gt;VLOOKUP(Table2[[#This Row],[HomeTeam]],Table3[[Teams]:[D]],2),1,0)</f>
        <v>0</v>
      </c>
    </row>
    <row r="481" spans="1:22" x14ac:dyDescent="0.25">
      <c r="B481" s="1">
        <v>45640</v>
      </c>
      <c r="C481" s="9" t="s">
        <v>591</v>
      </c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Row],[ActualResult]]), "_", IF(Table2[[#This Row],[ActualHomeScore]]=Table2[[#This Row],[PredictedHomeScore]], "Y", "N"))</f>
        <v>_</v>
      </c>
      <c r="R481" s="2"/>
      <c r="S481" s="2" t="str">
        <f t="shared" si="21"/>
        <v>_</v>
      </c>
      <c r="T481" s="45">
        <f>IF(VLOOKUP(Table2[[#This Row],[AwayTeam]],Table3[[Teams]:[D]],2)=VLOOKUP(Table2[[#This Row],[HomeTeam]],Table3[[Teams]:[D]],2),1,0)</f>
        <v>1</v>
      </c>
      <c r="U481" s="45">
        <f>IF(VLOOKUP(Table2[[#This Row],[AwayTeam]],Table3[[Teams]:[D]],3)=VLOOKUP(Table2[[#This Row],[HomeTeam]],Table3[[Teams]:[D]],3),1,0)</f>
        <v>1</v>
      </c>
      <c r="V481" s="45">
        <f>IF(VLOOKUP(Table2[[#This Row],[AwayTeam]],Table3[[Teams]:[D]],2)&lt;&gt;VLOOKUP(Table2[[#This Row],[HomeTeam]],Table3[[Teams]:[D]],2),1,0)</f>
        <v>0</v>
      </c>
    </row>
    <row r="482" spans="1:22" x14ac:dyDescent="0.25">
      <c r="B482" s="1">
        <v>45640</v>
      </c>
      <c r="C482" s="9" t="s">
        <v>592</v>
      </c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Row],[ActualResult]]), "_", IF(Table2[[#This Row],[ActualHomeScore]]=Table2[[#This Row],[PredictedHomeScore]], "Y", "N"))</f>
        <v>_</v>
      </c>
      <c r="R482" s="2"/>
      <c r="S482" s="2" t="str">
        <f t="shared" si="21"/>
        <v>_</v>
      </c>
      <c r="T482" s="45">
        <f>IF(VLOOKUP(Table2[[#This Row],[AwayTeam]],Table3[[Teams]:[D]],2)=VLOOKUP(Table2[[#This Row],[HomeTeam]],Table3[[Teams]:[D]],2),1,0)</f>
        <v>1</v>
      </c>
      <c r="U482" s="45">
        <f>IF(VLOOKUP(Table2[[#This Row],[AwayTeam]],Table3[[Teams]:[D]],3)=VLOOKUP(Table2[[#This Row],[HomeTeam]],Table3[[Teams]:[D]],3),1,0)</f>
        <v>0</v>
      </c>
      <c r="V482" s="45">
        <f>IF(VLOOKUP(Table2[[#This Row],[AwayTeam]],Table3[[Teams]:[D]],2)&lt;&gt;VLOOKUP(Table2[[#This Row],[HomeTeam]],Table3[[Teams]:[D]],2),1,0)</f>
        <v>0</v>
      </c>
    </row>
    <row r="483" spans="1:22" x14ac:dyDescent="0.25">
      <c r="B483" s="1">
        <v>45640</v>
      </c>
      <c r="C483" s="9" t="s">
        <v>593</v>
      </c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Row],[ActualResult]]), "_", IF(Table2[[#This Row],[ActualHomeScore]]=Table2[[#This Row],[PredictedHomeScore]], "Y", "N"))</f>
        <v>_</v>
      </c>
      <c r="R483" s="2"/>
      <c r="S483" s="2" t="str">
        <f t="shared" si="21"/>
        <v>_</v>
      </c>
      <c r="T483" s="45">
        <f>IF(VLOOKUP(Table2[[#This Row],[AwayTeam]],Table3[[Teams]:[D]],2)=VLOOKUP(Table2[[#This Row],[HomeTeam]],Table3[[Teams]:[D]],2),1,0)</f>
        <v>0</v>
      </c>
      <c r="U483" s="45">
        <f>IF(VLOOKUP(Table2[[#This Row],[AwayTeam]],Table3[[Teams]:[D]],3)=VLOOKUP(Table2[[#This Row],[HomeTeam]],Table3[[Teams]:[D]],3),1,0)</f>
        <v>0</v>
      </c>
      <c r="V483" s="45">
        <f>IF(VLOOKUP(Table2[[#This Row],[AwayTeam]],Table3[[Teams]:[D]],2)&lt;&gt;VLOOKUP(Table2[[#This Row],[HomeTeam]],Table3[[Teams]:[D]],2),1,0)</f>
        <v>1</v>
      </c>
    </row>
    <row r="484" spans="1:22" x14ac:dyDescent="0.25">
      <c r="B484" s="1">
        <v>45640</v>
      </c>
      <c r="C484" s="9" t="s">
        <v>594</v>
      </c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Row],[ActualResult]]), "_", IF(Table2[[#This Row],[ActualHomeScore]]=Table2[[#This Row],[PredictedHomeScore]], "Y", "N"))</f>
        <v>_</v>
      </c>
      <c r="R484" s="2"/>
      <c r="S484" s="2" t="str">
        <f t="shared" si="21"/>
        <v>_</v>
      </c>
      <c r="T484" s="45">
        <f>IF(VLOOKUP(Table2[[#This Row],[AwayTeam]],Table3[[Teams]:[D]],2)=VLOOKUP(Table2[[#This Row],[HomeTeam]],Table3[[Teams]:[D]],2),1,0)</f>
        <v>0</v>
      </c>
      <c r="U484" s="45">
        <f>IF(VLOOKUP(Table2[[#This Row],[AwayTeam]],Table3[[Teams]:[D]],3)=VLOOKUP(Table2[[#This Row],[HomeTeam]],Table3[[Teams]:[D]],3),1,0)</f>
        <v>0</v>
      </c>
      <c r="V484" s="45">
        <f>IF(VLOOKUP(Table2[[#This Row],[AwayTeam]],Table3[[Teams]:[D]],2)&lt;&gt;VLOOKUP(Table2[[#This Row],[HomeTeam]],Table3[[Teams]:[D]],2),1,0)</f>
        <v>1</v>
      </c>
    </row>
    <row r="485" spans="1:22" x14ac:dyDescent="0.25">
      <c r="B485" s="1">
        <v>45640</v>
      </c>
      <c r="C485" s="9" t="s">
        <v>595</v>
      </c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Row],[ActualResult]]), "_", IF(Table2[[#This Row],[ActualHomeScore]]=Table2[[#This Row],[PredictedHomeScore]], "Y", "N"))</f>
        <v>_</v>
      </c>
      <c r="R485" s="2"/>
      <c r="S485" s="2" t="str">
        <f t="shared" si="21"/>
        <v>_</v>
      </c>
      <c r="T485" s="45">
        <f>IF(VLOOKUP(Table2[[#This Row],[AwayTeam]],Table3[[Teams]:[D]],2)=VLOOKUP(Table2[[#This Row],[HomeTeam]],Table3[[Teams]:[D]],2),1,0)</f>
        <v>1</v>
      </c>
      <c r="U485" s="45">
        <f>IF(VLOOKUP(Table2[[#This Row],[AwayTeam]],Table3[[Teams]:[D]],3)=VLOOKUP(Table2[[#This Row],[HomeTeam]],Table3[[Teams]:[D]],3),1,0)</f>
        <v>1</v>
      </c>
      <c r="V485" s="45">
        <f>IF(VLOOKUP(Table2[[#This Row],[AwayTeam]],Table3[[Teams]:[D]],2)&lt;&gt;VLOOKUP(Table2[[#This Row],[HomeTeam]],Table3[[Teams]:[D]],2),1,0)</f>
        <v>0</v>
      </c>
    </row>
    <row r="486" spans="1:22" x14ac:dyDescent="0.25">
      <c r="B486" s="1">
        <v>45640</v>
      </c>
      <c r="C486" s="9" t="s">
        <v>596</v>
      </c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Row],[ActualResult]]), "_", IF(Table2[[#This Row],[ActualHomeScore]]=Table2[[#This Row],[PredictedHomeScore]], "Y", "N"))</f>
        <v>_</v>
      </c>
      <c r="R486" s="2"/>
      <c r="S486" s="2" t="str">
        <f t="shared" si="21"/>
        <v>_</v>
      </c>
      <c r="T486" s="45">
        <f>IF(VLOOKUP(Table2[[#This Row],[AwayTeam]],Table3[[Teams]:[D]],2)=VLOOKUP(Table2[[#This Row],[HomeTeam]],Table3[[Teams]:[D]],2),1,0)</f>
        <v>1</v>
      </c>
      <c r="U486" s="45">
        <f>IF(VLOOKUP(Table2[[#This Row],[AwayTeam]],Table3[[Teams]:[D]],3)=VLOOKUP(Table2[[#This Row],[HomeTeam]],Table3[[Teams]:[D]],3),1,0)</f>
        <v>1</v>
      </c>
      <c r="V486" s="45">
        <f>IF(VLOOKUP(Table2[[#This Row],[AwayTeam]],Table3[[Teams]:[D]],2)&lt;&gt;VLOOKUP(Table2[[#This Row],[HomeTeam]],Table3[[Teams]:[D]],2),1,0)</f>
        <v>0</v>
      </c>
    </row>
    <row r="487" spans="1:22" x14ac:dyDescent="0.25">
      <c r="B487" s="1">
        <v>45640</v>
      </c>
      <c r="C487" s="9" t="s">
        <v>597</v>
      </c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Row],[ActualResult]]), "_", IF(Table2[[#This Row],[ActualHomeScore]]=Table2[[#This Row],[PredictedHomeScore]], "Y", "N"))</f>
        <v>_</v>
      </c>
      <c r="R487" s="2"/>
      <c r="S487" s="2" t="str">
        <f t="shared" si="21"/>
        <v>_</v>
      </c>
      <c r="T487" s="45">
        <f>IF(VLOOKUP(Table2[[#This Row],[AwayTeam]],Table3[[Teams]:[D]],2)=VLOOKUP(Table2[[#This Row],[HomeTeam]],Table3[[Teams]:[D]],2),1,0)</f>
        <v>0</v>
      </c>
      <c r="U487" s="45">
        <f>IF(VLOOKUP(Table2[[#This Row],[AwayTeam]],Table3[[Teams]:[D]],3)=VLOOKUP(Table2[[#This Row],[HomeTeam]],Table3[[Teams]:[D]],3),1,0)</f>
        <v>0</v>
      </c>
      <c r="V487" s="45">
        <f>IF(VLOOKUP(Table2[[#This Row],[AwayTeam]],Table3[[Teams]:[D]],2)&lt;&gt;VLOOKUP(Table2[[#This Row],[HomeTeam]],Table3[[Teams]:[D]],2),1,0)</f>
        <v>1</v>
      </c>
    </row>
    <row r="488" spans="1:22" x14ac:dyDescent="0.25">
      <c r="B488" s="1">
        <v>45640</v>
      </c>
      <c r="C488" s="9" t="s">
        <v>598</v>
      </c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Row],[ActualResult]]), "_", IF(Table2[[#This Row],[ActualHomeScore]]=Table2[[#This Row],[PredictedHomeScore]], "Y", "N"))</f>
        <v>_</v>
      </c>
      <c r="R488" s="2"/>
      <c r="S488" s="2" t="str">
        <f t="shared" si="21"/>
        <v>_</v>
      </c>
      <c r="T488" s="45">
        <f>IF(VLOOKUP(Table2[[#This Row],[AwayTeam]],Table3[[Teams]:[D]],2)=VLOOKUP(Table2[[#This Row],[HomeTeam]],Table3[[Teams]:[D]],2),1,0)</f>
        <v>0</v>
      </c>
      <c r="U488" s="45">
        <f>IF(VLOOKUP(Table2[[#This Row],[AwayTeam]],Table3[[Teams]:[D]],3)=VLOOKUP(Table2[[#This Row],[HomeTeam]],Table3[[Teams]:[D]],3),1,0)</f>
        <v>0</v>
      </c>
      <c r="V488" s="45">
        <f>IF(VLOOKUP(Table2[[#This Row],[AwayTeam]],Table3[[Teams]:[D]],2)&lt;&gt;VLOOKUP(Table2[[#This Row],[HomeTeam]],Table3[[Teams]:[D]],2),1,0)</f>
        <v>1</v>
      </c>
    </row>
    <row r="489" spans="1:22" x14ac:dyDescent="0.25">
      <c r="B489" s="1">
        <v>45640</v>
      </c>
      <c r="C489" s="9" t="s">
        <v>599</v>
      </c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Row],[ActualResult]]), "_", IF(Table2[[#This Row],[ActualHomeScore]]=Table2[[#This Row],[PredictedHomeScore]], "Y", "N"))</f>
        <v>_</v>
      </c>
      <c r="R489" s="2"/>
      <c r="S489" s="2" t="str">
        <f t="shared" si="21"/>
        <v>_</v>
      </c>
      <c r="T489" s="45">
        <f>IF(VLOOKUP(Table2[[#This Row],[AwayTeam]],Table3[[Teams]:[D]],2)=VLOOKUP(Table2[[#This Row],[HomeTeam]],Table3[[Teams]:[D]],2),1,0)</f>
        <v>1</v>
      </c>
      <c r="U489" s="45">
        <f>IF(VLOOKUP(Table2[[#This Row],[AwayTeam]],Table3[[Teams]:[D]],3)=VLOOKUP(Table2[[#This Row],[HomeTeam]],Table3[[Teams]:[D]],3),1,0)</f>
        <v>0</v>
      </c>
      <c r="V489" s="45">
        <f>IF(VLOOKUP(Table2[[#This Row],[AwayTeam]],Table3[[Teams]:[D]],2)&lt;&gt;VLOOKUP(Table2[[#This Row],[HomeTeam]],Table3[[Teams]:[D]],2),1,0)</f>
        <v>0</v>
      </c>
    </row>
    <row r="490" spans="1:22" x14ac:dyDescent="0.25">
      <c r="A490" s="5"/>
      <c r="B490" s="3">
        <v>45640</v>
      </c>
      <c r="C490" s="10" t="s">
        <v>600</v>
      </c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Row],[ActualResult]]), "_", IF(Table2[[#This Row],[ActualHomeScore]]=Table2[[#This Row],[PredictedHomeScore]], "Y", "N"))</f>
        <v>_</v>
      </c>
      <c r="R490" s="2"/>
      <c r="S490" s="2" t="str">
        <f t="shared" si="21"/>
        <v>_</v>
      </c>
      <c r="T490" s="45">
        <f>IF(VLOOKUP(Table2[[#This Row],[AwayTeam]],Table3[[Teams]:[D]],2)=VLOOKUP(Table2[[#This Row],[HomeTeam]],Table3[[Teams]:[D]],2),1,0)</f>
        <v>0</v>
      </c>
      <c r="U490" s="45">
        <f>IF(VLOOKUP(Table2[[#This Row],[AwayTeam]],Table3[[Teams]:[D]],3)=VLOOKUP(Table2[[#This Row],[HomeTeam]],Table3[[Teams]:[D]],3),1,0)</f>
        <v>0</v>
      </c>
      <c r="V490" s="45">
        <f>IF(VLOOKUP(Table2[[#This Row],[AwayTeam]],Table3[[Teams]:[D]],2)&lt;&gt;VLOOKUP(Table2[[#This Row],[HomeTeam]],Table3[[Teams]:[D]],2),1,0)</f>
        <v>1</v>
      </c>
    </row>
    <row r="491" spans="1:22" x14ac:dyDescent="0.25">
      <c r="B491" s="1">
        <v>45641</v>
      </c>
      <c r="C491" s="9" t="s">
        <v>601</v>
      </c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Row],[ActualResult]]), "_", IF(Table2[[#This Row],[ActualHomeScore]]=Table2[[#This Row],[PredictedHomeScore]], "Y", "N"))</f>
        <v>_</v>
      </c>
      <c r="R491" s="2"/>
      <c r="S491" s="2" t="str">
        <f t="shared" si="21"/>
        <v>_</v>
      </c>
      <c r="T491" s="45">
        <f>IF(VLOOKUP(Table2[[#This Row],[AwayTeam]],Table3[[Teams]:[D]],2)=VLOOKUP(Table2[[#This Row],[HomeTeam]],Table3[[Teams]:[D]],2),1,0)</f>
        <v>0</v>
      </c>
      <c r="U491" s="45">
        <f>IF(VLOOKUP(Table2[[#This Row],[AwayTeam]],Table3[[Teams]:[D]],3)=VLOOKUP(Table2[[#This Row],[HomeTeam]],Table3[[Teams]:[D]],3),1,0)</f>
        <v>0</v>
      </c>
      <c r="V491" s="45">
        <f>IF(VLOOKUP(Table2[[#This Row],[AwayTeam]],Table3[[Teams]:[D]],2)&lt;&gt;VLOOKUP(Table2[[#This Row],[HomeTeam]],Table3[[Teams]:[D]],2),1,0)</f>
        <v>1</v>
      </c>
    </row>
    <row r="492" spans="1:22" x14ac:dyDescent="0.25">
      <c r="B492" s="1">
        <v>45641</v>
      </c>
      <c r="C492" s="9" t="s">
        <v>602</v>
      </c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Row],[ActualResult]]), "_", IF(Table2[[#This Row],[ActualHomeScore]]=Table2[[#This Row],[PredictedHomeScore]], "Y", "N"))</f>
        <v>_</v>
      </c>
      <c r="R492" s="2"/>
      <c r="S492" s="2" t="str">
        <f t="shared" si="21"/>
        <v>_</v>
      </c>
      <c r="T492" s="45">
        <f>IF(VLOOKUP(Table2[[#This Row],[AwayTeam]],Table3[[Teams]:[D]],2)=VLOOKUP(Table2[[#This Row],[HomeTeam]],Table3[[Teams]:[D]],2),1,0)</f>
        <v>1</v>
      </c>
      <c r="U492" s="45">
        <f>IF(VLOOKUP(Table2[[#This Row],[AwayTeam]],Table3[[Teams]:[D]],3)=VLOOKUP(Table2[[#This Row],[HomeTeam]],Table3[[Teams]:[D]],3),1,0)</f>
        <v>1</v>
      </c>
      <c r="V492" s="45">
        <f>IF(VLOOKUP(Table2[[#This Row],[AwayTeam]],Table3[[Teams]:[D]],2)&lt;&gt;VLOOKUP(Table2[[#This Row],[HomeTeam]],Table3[[Teams]:[D]],2),1,0)</f>
        <v>0</v>
      </c>
    </row>
    <row r="493" spans="1:22" x14ac:dyDescent="0.25">
      <c r="B493" s="1">
        <v>45641</v>
      </c>
      <c r="C493" s="9" t="s">
        <v>603</v>
      </c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Row],[ActualResult]]), "_", IF(Table2[[#This Row],[ActualHomeScore]]=Table2[[#This Row],[PredictedHomeScore]], "Y", "N"))</f>
        <v>_</v>
      </c>
      <c r="R493" s="2"/>
      <c r="S493" s="2" t="str">
        <f t="shared" si="21"/>
        <v>_</v>
      </c>
      <c r="T493" s="45">
        <f>IF(VLOOKUP(Table2[[#This Row],[AwayTeam]],Table3[[Teams]:[D]],2)=VLOOKUP(Table2[[#This Row],[HomeTeam]],Table3[[Teams]:[D]],2),1,0)</f>
        <v>1</v>
      </c>
      <c r="U493" s="45">
        <f>IF(VLOOKUP(Table2[[#This Row],[AwayTeam]],Table3[[Teams]:[D]],3)=VLOOKUP(Table2[[#This Row],[HomeTeam]],Table3[[Teams]:[D]],3),1,0)</f>
        <v>1</v>
      </c>
      <c r="V493" s="45">
        <f>IF(VLOOKUP(Table2[[#This Row],[AwayTeam]],Table3[[Teams]:[D]],2)&lt;&gt;VLOOKUP(Table2[[#This Row],[HomeTeam]],Table3[[Teams]:[D]],2),1,0)</f>
        <v>0</v>
      </c>
    </row>
    <row r="494" spans="1:22" x14ac:dyDescent="0.25">
      <c r="B494" s="1">
        <v>45641</v>
      </c>
      <c r="C494" s="9" t="s">
        <v>604</v>
      </c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Row],[ActualResult]]), "_", IF(Table2[[#This Row],[ActualHomeScore]]=Table2[[#This Row],[PredictedHomeScore]], "Y", "N"))</f>
        <v>_</v>
      </c>
      <c r="R494" s="2"/>
      <c r="S494" s="2" t="str">
        <f t="shared" si="21"/>
        <v>_</v>
      </c>
      <c r="T494" s="45">
        <f>IF(VLOOKUP(Table2[[#This Row],[AwayTeam]],Table3[[Teams]:[D]],2)=VLOOKUP(Table2[[#This Row],[HomeTeam]],Table3[[Teams]:[D]],2),1,0)</f>
        <v>0</v>
      </c>
      <c r="U494" s="45">
        <f>IF(VLOOKUP(Table2[[#This Row],[AwayTeam]],Table3[[Teams]:[D]],3)=VLOOKUP(Table2[[#This Row],[HomeTeam]],Table3[[Teams]:[D]],3),1,0)</f>
        <v>0</v>
      </c>
      <c r="V494" s="45">
        <f>IF(VLOOKUP(Table2[[#This Row],[AwayTeam]],Table3[[Teams]:[D]],2)&lt;&gt;VLOOKUP(Table2[[#This Row],[HomeTeam]],Table3[[Teams]:[D]],2),1,0)</f>
        <v>1</v>
      </c>
    </row>
    <row r="495" spans="1:22" x14ac:dyDescent="0.25">
      <c r="B495" s="3">
        <v>45641</v>
      </c>
      <c r="C495" s="10" t="s">
        <v>605</v>
      </c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Row],[ActualResult]]), "_", IF(Table2[[#This Row],[ActualHomeScore]]=Table2[[#This Row],[PredictedHomeScore]], "Y", "N"))</f>
        <v>_</v>
      </c>
      <c r="R495" s="2"/>
      <c r="S495" s="2" t="str">
        <f t="shared" si="21"/>
        <v>_</v>
      </c>
      <c r="T495" s="45">
        <f>IF(VLOOKUP(Table2[[#This Row],[AwayTeam]],Table3[[Teams]:[D]],2)=VLOOKUP(Table2[[#This Row],[HomeTeam]],Table3[[Teams]:[D]],2),1,0)</f>
        <v>1</v>
      </c>
      <c r="U495" s="45">
        <f>IF(VLOOKUP(Table2[[#This Row],[AwayTeam]],Table3[[Teams]:[D]],3)=VLOOKUP(Table2[[#This Row],[HomeTeam]],Table3[[Teams]:[D]],3),1,0)</f>
        <v>0</v>
      </c>
      <c r="V495" s="45">
        <f>IF(VLOOKUP(Table2[[#This Row],[AwayTeam]],Table3[[Teams]:[D]],2)&lt;&gt;VLOOKUP(Table2[[#This Row],[HomeTeam]],Table3[[Teams]:[D]],2),1,0)</f>
        <v>0</v>
      </c>
    </row>
    <row r="496" spans="1:22" x14ac:dyDescent="0.25">
      <c r="A496" s="20"/>
      <c r="B496" s="1">
        <v>45642</v>
      </c>
      <c r="C496" s="9" t="s">
        <v>606</v>
      </c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Row],[ActualResult]]), "_", IF(Table2[[#This Row],[ActualHomeScore]]=Table2[[#This Row],[PredictedHomeScore]], "Y", "N"))</f>
        <v>_</v>
      </c>
      <c r="R496" s="2"/>
      <c r="S496" s="2" t="str">
        <f t="shared" si="21"/>
        <v>_</v>
      </c>
      <c r="T496" s="45">
        <f>IF(VLOOKUP(Table2[[#This Row],[AwayTeam]],Table3[[Teams]:[D]],2)=VLOOKUP(Table2[[#This Row],[HomeTeam]],Table3[[Teams]:[D]],2),1,0)</f>
        <v>0</v>
      </c>
      <c r="U496" s="45">
        <f>IF(VLOOKUP(Table2[[#This Row],[AwayTeam]],Table3[[Teams]:[D]],3)=VLOOKUP(Table2[[#This Row],[HomeTeam]],Table3[[Teams]:[D]],3),1,0)</f>
        <v>0</v>
      </c>
      <c r="V496" s="45">
        <f>IF(VLOOKUP(Table2[[#This Row],[AwayTeam]],Table3[[Teams]:[D]],2)&lt;&gt;VLOOKUP(Table2[[#This Row],[HomeTeam]],Table3[[Teams]:[D]],2),1,0)</f>
        <v>1</v>
      </c>
    </row>
    <row r="497" spans="1:22" x14ac:dyDescent="0.25">
      <c r="B497" s="1">
        <v>45642</v>
      </c>
      <c r="C497" s="9" t="s">
        <v>607</v>
      </c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Row],[ActualResult]]), "_", IF(Table2[[#This Row],[ActualHomeScore]]=Table2[[#This Row],[PredictedHomeScore]], "Y", "N"))</f>
        <v>_</v>
      </c>
      <c r="R497" s="2"/>
      <c r="S497" s="2" t="str">
        <f t="shared" si="21"/>
        <v>_</v>
      </c>
      <c r="T497" s="45">
        <f>IF(VLOOKUP(Table2[[#This Row],[AwayTeam]],Table3[[Teams]:[D]],2)=VLOOKUP(Table2[[#This Row],[HomeTeam]],Table3[[Teams]:[D]],2),1,0)</f>
        <v>0</v>
      </c>
      <c r="U497" s="45">
        <f>IF(VLOOKUP(Table2[[#This Row],[AwayTeam]],Table3[[Teams]:[D]],3)=VLOOKUP(Table2[[#This Row],[HomeTeam]],Table3[[Teams]:[D]],3),1,0)</f>
        <v>0</v>
      </c>
      <c r="V497" s="45">
        <f>IF(VLOOKUP(Table2[[#This Row],[AwayTeam]],Table3[[Teams]:[D]],2)&lt;&gt;VLOOKUP(Table2[[#This Row],[HomeTeam]],Table3[[Teams]:[D]],2),1,0)</f>
        <v>1</v>
      </c>
    </row>
    <row r="498" spans="1:22" x14ac:dyDescent="0.25">
      <c r="A498" s="5"/>
      <c r="B498" s="3">
        <v>45642</v>
      </c>
      <c r="C498" s="10" t="s">
        <v>608</v>
      </c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Row],[ActualResult]]), "_", IF(Table2[[#This Row],[ActualHomeScore]]=Table2[[#This Row],[PredictedHomeScore]], "Y", "N"))</f>
        <v>_</v>
      </c>
      <c r="R498" s="2"/>
      <c r="S498" s="2" t="str">
        <f t="shared" si="21"/>
        <v>_</v>
      </c>
      <c r="T498" s="45">
        <f>IF(VLOOKUP(Table2[[#This Row],[AwayTeam]],Table3[[Teams]:[D]],2)=VLOOKUP(Table2[[#This Row],[HomeTeam]],Table3[[Teams]:[D]],2),1,0)</f>
        <v>1</v>
      </c>
      <c r="U498" s="45">
        <f>IF(VLOOKUP(Table2[[#This Row],[AwayTeam]],Table3[[Teams]:[D]],3)=VLOOKUP(Table2[[#This Row],[HomeTeam]],Table3[[Teams]:[D]],3),1,0)</f>
        <v>0</v>
      </c>
      <c r="V498" s="45">
        <f>IF(VLOOKUP(Table2[[#This Row],[AwayTeam]],Table3[[Teams]:[D]],2)&lt;&gt;VLOOKUP(Table2[[#This Row],[HomeTeam]],Table3[[Teams]:[D]],2),1,0)</f>
        <v>0</v>
      </c>
    </row>
    <row r="499" spans="1:22" x14ac:dyDescent="0.25">
      <c r="B499" s="1">
        <v>45643</v>
      </c>
      <c r="C499" s="9" t="s">
        <v>609</v>
      </c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Row],[ActualResult]]), "_", IF(Table2[[#This Row],[ActualHomeScore]]=Table2[[#This Row],[PredictedHomeScore]], "Y", "N"))</f>
        <v>_</v>
      </c>
      <c r="R499" s="2"/>
      <c r="S499" s="2" t="str">
        <f t="shared" si="21"/>
        <v>_</v>
      </c>
      <c r="T499" s="45">
        <f>IF(VLOOKUP(Table2[[#This Row],[AwayTeam]],Table3[[Teams]:[D]],2)=VLOOKUP(Table2[[#This Row],[HomeTeam]],Table3[[Teams]:[D]],2),1,0)</f>
        <v>1</v>
      </c>
      <c r="U499" s="45">
        <f>IF(VLOOKUP(Table2[[#This Row],[AwayTeam]],Table3[[Teams]:[D]],3)=VLOOKUP(Table2[[#This Row],[HomeTeam]],Table3[[Teams]:[D]],3),1,0)</f>
        <v>1</v>
      </c>
      <c r="V499" s="45">
        <f>IF(VLOOKUP(Table2[[#This Row],[AwayTeam]],Table3[[Teams]:[D]],2)&lt;&gt;VLOOKUP(Table2[[#This Row],[HomeTeam]],Table3[[Teams]:[D]],2),1,0)</f>
        <v>0</v>
      </c>
    </row>
    <row r="500" spans="1:22" x14ac:dyDescent="0.25">
      <c r="B500" s="1">
        <v>45643</v>
      </c>
      <c r="C500" s="9" t="s">
        <v>610</v>
      </c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Row],[ActualResult]]), "_", IF(Table2[[#This Row],[ActualHomeScore]]=Table2[[#This Row],[PredictedHomeScore]], "Y", "N"))</f>
        <v>_</v>
      </c>
      <c r="R500" s="2"/>
      <c r="S500" s="2" t="str">
        <f t="shared" si="21"/>
        <v>_</v>
      </c>
      <c r="T500" s="45">
        <f>IF(VLOOKUP(Table2[[#This Row],[AwayTeam]],Table3[[Teams]:[D]],2)=VLOOKUP(Table2[[#This Row],[HomeTeam]],Table3[[Teams]:[D]],2),1,0)</f>
        <v>1</v>
      </c>
      <c r="U500" s="45">
        <f>IF(VLOOKUP(Table2[[#This Row],[AwayTeam]],Table3[[Teams]:[D]],3)=VLOOKUP(Table2[[#This Row],[HomeTeam]],Table3[[Teams]:[D]],3),1,0)</f>
        <v>0</v>
      </c>
      <c r="V500" s="45">
        <f>IF(VLOOKUP(Table2[[#This Row],[AwayTeam]],Table3[[Teams]:[D]],2)&lt;&gt;VLOOKUP(Table2[[#This Row],[HomeTeam]],Table3[[Teams]:[D]],2),1,0)</f>
        <v>0</v>
      </c>
    </row>
    <row r="501" spans="1:22" x14ac:dyDescent="0.25">
      <c r="B501" s="1">
        <v>45643</v>
      </c>
      <c r="C501" s="9" t="s">
        <v>611</v>
      </c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Row],[ActualResult]]), "_", IF(Table2[[#This Row],[ActualHomeScore]]=Table2[[#This Row],[PredictedHomeScore]], "Y", "N"))</f>
        <v>_</v>
      </c>
      <c r="R501" s="2"/>
      <c r="S501" s="2" t="str">
        <f t="shared" si="21"/>
        <v>_</v>
      </c>
      <c r="T501" s="45">
        <f>IF(VLOOKUP(Table2[[#This Row],[AwayTeam]],Table3[[Teams]:[D]],2)=VLOOKUP(Table2[[#This Row],[HomeTeam]],Table3[[Teams]:[D]],2),1,0)</f>
        <v>0</v>
      </c>
      <c r="U501" s="45">
        <f>IF(VLOOKUP(Table2[[#This Row],[AwayTeam]],Table3[[Teams]:[D]],3)=VLOOKUP(Table2[[#This Row],[HomeTeam]],Table3[[Teams]:[D]],3),1,0)</f>
        <v>0</v>
      </c>
      <c r="V501" s="45">
        <f>IF(VLOOKUP(Table2[[#This Row],[AwayTeam]],Table3[[Teams]:[D]],2)&lt;&gt;VLOOKUP(Table2[[#This Row],[HomeTeam]],Table3[[Teams]:[D]],2),1,0)</f>
        <v>1</v>
      </c>
    </row>
    <row r="502" spans="1:22" x14ac:dyDescent="0.25">
      <c r="B502" s="1">
        <v>45643</v>
      </c>
      <c r="C502" s="9" t="s">
        <v>612</v>
      </c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Row],[ActualResult]]), "_", IF(Table2[[#This Row],[ActualHomeScore]]=Table2[[#This Row],[PredictedHomeScore]], "Y", "N"))</f>
        <v>_</v>
      </c>
      <c r="R502" s="2"/>
      <c r="S502" s="2" t="str">
        <f t="shared" si="21"/>
        <v>_</v>
      </c>
      <c r="T502" s="45">
        <f>IF(VLOOKUP(Table2[[#This Row],[AwayTeam]],Table3[[Teams]:[D]],2)=VLOOKUP(Table2[[#This Row],[HomeTeam]],Table3[[Teams]:[D]],2),1,0)</f>
        <v>1</v>
      </c>
      <c r="U502" s="45">
        <f>IF(VLOOKUP(Table2[[#This Row],[AwayTeam]],Table3[[Teams]:[D]],3)=VLOOKUP(Table2[[#This Row],[HomeTeam]],Table3[[Teams]:[D]],3),1,0)</f>
        <v>1</v>
      </c>
      <c r="V502" s="45">
        <f>IF(VLOOKUP(Table2[[#This Row],[AwayTeam]],Table3[[Teams]:[D]],2)&lt;&gt;VLOOKUP(Table2[[#This Row],[HomeTeam]],Table3[[Teams]:[D]],2),1,0)</f>
        <v>0</v>
      </c>
    </row>
    <row r="503" spans="1:22" x14ac:dyDescent="0.25">
      <c r="B503" s="1">
        <v>45643</v>
      </c>
      <c r="C503" s="9" t="s">
        <v>613</v>
      </c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Row],[ActualResult]]), "_", IF(Table2[[#This Row],[ActualHomeScore]]=Table2[[#This Row],[PredictedHomeScore]], "Y", "N"))</f>
        <v>_</v>
      </c>
      <c r="R503" s="2"/>
      <c r="S503" s="2" t="str">
        <f t="shared" si="21"/>
        <v>_</v>
      </c>
      <c r="T503" s="45">
        <f>IF(VLOOKUP(Table2[[#This Row],[AwayTeam]],Table3[[Teams]:[D]],2)=VLOOKUP(Table2[[#This Row],[HomeTeam]],Table3[[Teams]:[D]],2),1,0)</f>
        <v>0</v>
      </c>
      <c r="U503" s="45">
        <f>IF(VLOOKUP(Table2[[#This Row],[AwayTeam]],Table3[[Teams]:[D]],3)=VLOOKUP(Table2[[#This Row],[HomeTeam]],Table3[[Teams]:[D]],3),1,0)</f>
        <v>0</v>
      </c>
      <c r="V503" s="45">
        <f>IF(VLOOKUP(Table2[[#This Row],[AwayTeam]],Table3[[Teams]:[D]],2)&lt;&gt;VLOOKUP(Table2[[#This Row],[HomeTeam]],Table3[[Teams]:[D]],2),1,0)</f>
        <v>1</v>
      </c>
    </row>
    <row r="504" spans="1:22" x14ac:dyDescent="0.25">
      <c r="B504" s="1">
        <v>45643</v>
      </c>
      <c r="C504" s="9" t="s">
        <v>614</v>
      </c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Row],[ActualResult]]), "_", IF(Table2[[#This Row],[ActualHomeScore]]=Table2[[#This Row],[PredictedHomeScore]], "Y", "N"))</f>
        <v>_</v>
      </c>
      <c r="R504" s="2"/>
      <c r="S504" s="2" t="str">
        <f t="shared" si="21"/>
        <v>_</v>
      </c>
      <c r="T504" s="45">
        <f>IF(VLOOKUP(Table2[[#This Row],[AwayTeam]],Table3[[Teams]:[D]],2)=VLOOKUP(Table2[[#This Row],[HomeTeam]],Table3[[Teams]:[D]],2),1,0)</f>
        <v>0</v>
      </c>
      <c r="U504" s="45">
        <f>IF(VLOOKUP(Table2[[#This Row],[AwayTeam]],Table3[[Teams]:[D]],3)=VLOOKUP(Table2[[#This Row],[HomeTeam]],Table3[[Teams]:[D]],3),1,0)</f>
        <v>0</v>
      </c>
      <c r="V504" s="45">
        <f>IF(VLOOKUP(Table2[[#This Row],[AwayTeam]],Table3[[Teams]:[D]],2)&lt;&gt;VLOOKUP(Table2[[#This Row],[HomeTeam]],Table3[[Teams]:[D]],2),1,0)</f>
        <v>1</v>
      </c>
    </row>
    <row r="505" spans="1:22" x14ac:dyDescent="0.25">
      <c r="B505" s="1">
        <v>45643</v>
      </c>
      <c r="C505" s="9" t="s">
        <v>615</v>
      </c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Row],[ActualResult]]), "_", IF(Table2[[#This Row],[ActualHomeScore]]=Table2[[#This Row],[PredictedHomeScore]], "Y", "N"))</f>
        <v>_</v>
      </c>
      <c r="R505" s="2"/>
      <c r="S505" s="2" t="str">
        <f t="shared" si="21"/>
        <v>_</v>
      </c>
      <c r="T505" s="45">
        <f>IF(VLOOKUP(Table2[[#This Row],[AwayTeam]],Table3[[Teams]:[D]],2)=VLOOKUP(Table2[[#This Row],[HomeTeam]],Table3[[Teams]:[D]],2),1,0)</f>
        <v>0</v>
      </c>
      <c r="U505" s="45">
        <f>IF(VLOOKUP(Table2[[#This Row],[AwayTeam]],Table3[[Teams]:[D]],3)=VLOOKUP(Table2[[#This Row],[HomeTeam]],Table3[[Teams]:[D]],3),1,0)</f>
        <v>0</v>
      </c>
      <c r="V505" s="45">
        <f>IF(VLOOKUP(Table2[[#This Row],[AwayTeam]],Table3[[Teams]:[D]],2)&lt;&gt;VLOOKUP(Table2[[#This Row],[HomeTeam]],Table3[[Teams]:[D]],2),1,0)</f>
        <v>1</v>
      </c>
    </row>
    <row r="506" spans="1:22" x14ac:dyDescent="0.25">
      <c r="B506" s="1">
        <v>45643</v>
      </c>
      <c r="C506" s="9" t="s">
        <v>616</v>
      </c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Row],[ActualResult]]), "_", IF(Table2[[#This Row],[ActualHomeScore]]=Table2[[#This Row],[PredictedHomeScore]], "Y", "N"))</f>
        <v>_</v>
      </c>
      <c r="R506" s="2"/>
      <c r="S506" s="2" t="str">
        <f t="shared" si="21"/>
        <v>_</v>
      </c>
      <c r="T506" s="45">
        <f>IF(VLOOKUP(Table2[[#This Row],[AwayTeam]],Table3[[Teams]:[D]],2)=VLOOKUP(Table2[[#This Row],[HomeTeam]],Table3[[Teams]:[D]],2),1,0)</f>
        <v>0</v>
      </c>
      <c r="U506" s="45">
        <f>IF(VLOOKUP(Table2[[#This Row],[AwayTeam]],Table3[[Teams]:[D]],3)=VLOOKUP(Table2[[#This Row],[HomeTeam]],Table3[[Teams]:[D]],3),1,0)</f>
        <v>0</v>
      </c>
      <c r="V506" s="45">
        <f>IF(VLOOKUP(Table2[[#This Row],[AwayTeam]],Table3[[Teams]:[D]],2)&lt;&gt;VLOOKUP(Table2[[#This Row],[HomeTeam]],Table3[[Teams]:[D]],2),1,0)</f>
        <v>1</v>
      </c>
    </row>
    <row r="507" spans="1:22" x14ac:dyDescent="0.25">
      <c r="B507" s="1">
        <v>45643</v>
      </c>
      <c r="C507" s="9" t="s">
        <v>617</v>
      </c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Row],[ActualResult]]), "_", IF(Table2[[#This Row],[ActualHomeScore]]=Table2[[#This Row],[PredictedHomeScore]], "Y", "N"))</f>
        <v>_</v>
      </c>
      <c r="R507" s="2"/>
      <c r="S507" s="2" t="str">
        <f t="shared" si="21"/>
        <v>_</v>
      </c>
      <c r="T507" s="45">
        <f>IF(VLOOKUP(Table2[[#This Row],[AwayTeam]],Table3[[Teams]:[D]],2)=VLOOKUP(Table2[[#This Row],[HomeTeam]],Table3[[Teams]:[D]],2),1,0)</f>
        <v>0</v>
      </c>
      <c r="U507" s="45">
        <f>IF(VLOOKUP(Table2[[#This Row],[AwayTeam]],Table3[[Teams]:[D]],3)=VLOOKUP(Table2[[#This Row],[HomeTeam]],Table3[[Teams]:[D]],3),1,0)</f>
        <v>0</v>
      </c>
      <c r="V507" s="45">
        <f>IF(VLOOKUP(Table2[[#This Row],[AwayTeam]],Table3[[Teams]:[D]],2)&lt;&gt;VLOOKUP(Table2[[#This Row],[HomeTeam]],Table3[[Teams]:[D]],2),1,0)</f>
        <v>1</v>
      </c>
    </row>
    <row r="508" spans="1:22" x14ac:dyDescent="0.25">
      <c r="A508" s="5"/>
      <c r="B508" s="3">
        <v>45643</v>
      </c>
      <c r="C508" s="10" t="s">
        <v>618</v>
      </c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Row],[ActualResult]]), "_", IF(Table2[[#This Row],[ActualHomeScore]]=Table2[[#This Row],[PredictedHomeScore]], "Y", "N"))</f>
        <v>_</v>
      </c>
      <c r="R508" s="2"/>
      <c r="S508" s="2" t="str">
        <f t="shared" si="21"/>
        <v>_</v>
      </c>
      <c r="T508" s="45">
        <f>IF(VLOOKUP(Table2[[#This Row],[AwayTeam]],Table3[[Teams]:[D]],2)=VLOOKUP(Table2[[#This Row],[HomeTeam]],Table3[[Teams]:[D]],2),1,0)</f>
        <v>1</v>
      </c>
      <c r="U508" s="45">
        <f>IF(VLOOKUP(Table2[[#This Row],[AwayTeam]],Table3[[Teams]:[D]],3)=VLOOKUP(Table2[[#This Row],[HomeTeam]],Table3[[Teams]:[D]],3),1,0)</f>
        <v>0</v>
      </c>
      <c r="V508" s="45">
        <f>IF(VLOOKUP(Table2[[#This Row],[AwayTeam]],Table3[[Teams]:[D]],2)&lt;&gt;VLOOKUP(Table2[[#This Row],[HomeTeam]],Table3[[Teams]:[D]],2),1,0)</f>
        <v>0</v>
      </c>
    </row>
    <row r="509" spans="1:22" x14ac:dyDescent="0.25">
      <c r="B509" s="1">
        <v>45644</v>
      </c>
      <c r="C509" s="9" t="s">
        <v>619</v>
      </c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Row],[ActualResult]]), "_", IF(Table2[[#This Row],[ActualHomeScore]]=Table2[[#This Row],[PredictedHomeScore]], "Y", "N"))</f>
        <v>_</v>
      </c>
      <c r="R509" s="2"/>
      <c r="S509" s="2" t="str">
        <f t="shared" si="21"/>
        <v>_</v>
      </c>
      <c r="T509" s="45">
        <f>IF(VLOOKUP(Table2[[#This Row],[AwayTeam]],Table3[[Teams]:[D]],2)=VLOOKUP(Table2[[#This Row],[HomeTeam]],Table3[[Teams]:[D]],2),1,0)</f>
        <v>1</v>
      </c>
      <c r="U509" s="45">
        <f>IF(VLOOKUP(Table2[[#This Row],[AwayTeam]],Table3[[Teams]:[D]],3)=VLOOKUP(Table2[[#This Row],[HomeTeam]],Table3[[Teams]:[D]],3),1,0)</f>
        <v>0</v>
      </c>
      <c r="V509" s="45">
        <f>IF(VLOOKUP(Table2[[#This Row],[AwayTeam]],Table3[[Teams]:[D]],2)&lt;&gt;VLOOKUP(Table2[[#This Row],[HomeTeam]],Table3[[Teams]:[D]],2),1,0)</f>
        <v>0</v>
      </c>
    </row>
    <row r="510" spans="1:22" x14ac:dyDescent="0.25">
      <c r="B510" s="1">
        <v>45644</v>
      </c>
      <c r="C510" s="9" t="s">
        <v>620</v>
      </c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Row],[ActualResult]]), "_", IF(Table2[[#This Row],[ActualHomeScore]]=Table2[[#This Row],[PredictedHomeScore]], "Y", "N"))</f>
        <v>_</v>
      </c>
      <c r="R510" s="2"/>
      <c r="S510" s="2" t="str">
        <f t="shared" si="21"/>
        <v>_</v>
      </c>
      <c r="T510" s="45">
        <f>IF(VLOOKUP(Table2[[#This Row],[AwayTeam]],Table3[[Teams]:[D]],2)=VLOOKUP(Table2[[#This Row],[HomeTeam]],Table3[[Teams]:[D]],2),1,0)</f>
        <v>0</v>
      </c>
      <c r="U510" s="45">
        <f>IF(VLOOKUP(Table2[[#This Row],[AwayTeam]],Table3[[Teams]:[D]],3)=VLOOKUP(Table2[[#This Row],[HomeTeam]],Table3[[Teams]:[D]],3),1,0)</f>
        <v>0</v>
      </c>
      <c r="V510" s="45">
        <f>IF(VLOOKUP(Table2[[#This Row],[AwayTeam]],Table3[[Teams]:[D]],2)&lt;&gt;VLOOKUP(Table2[[#This Row],[HomeTeam]],Table3[[Teams]:[D]],2),1,0)</f>
        <v>1</v>
      </c>
    </row>
    <row r="511" spans="1:22" x14ac:dyDescent="0.25">
      <c r="B511" s="1">
        <v>45644</v>
      </c>
      <c r="C511" s="9" t="s">
        <v>621</v>
      </c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Row],[ActualResult]]), "_", IF(Table2[[#This Row],[ActualHomeScore]]=Table2[[#This Row],[PredictedHomeScore]], "Y", "N"))</f>
        <v>_</v>
      </c>
      <c r="R511" s="2"/>
      <c r="S511" s="2" t="str">
        <f t="shared" si="21"/>
        <v>_</v>
      </c>
      <c r="T511" s="45">
        <f>IF(VLOOKUP(Table2[[#This Row],[AwayTeam]],Table3[[Teams]:[D]],2)=VLOOKUP(Table2[[#This Row],[HomeTeam]],Table3[[Teams]:[D]],2),1,0)</f>
        <v>0</v>
      </c>
      <c r="U511" s="45">
        <f>IF(VLOOKUP(Table2[[#This Row],[AwayTeam]],Table3[[Teams]:[D]],3)=VLOOKUP(Table2[[#This Row],[HomeTeam]],Table3[[Teams]:[D]],3),1,0)</f>
        <v>0</v>
      </c>
      <c r="V511" s="45">
        <f>IF(VLOOKUP(Table2[[#This Row],[AwayTeam]],Table3[[Teams]:[D]],2)&lt;&gt;VLOOKUP(Table2[[#This Row],[HomeTeam]],Table3[[Teams]:[D]],2),1,0)</f>
        <v>1</v>
      </c>
    </row>
    <row r="512" spans="1:22" x14ac:dyDescent="0.25">
      <c r="B512" s="1">
        <v>45644</v>
      </c>
      <c r="C512" s="9" t="s">
        <v>622</v>
      </c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Row],[ActualResult]]), "_", IF(Table2[[#This Row],[ActualHomeScore]]=Table2[[#This Row],[PredictedHomeScore]], "Y", "N"))</f>
        <v>_</v>
      </c>
      <c r="R512" s="2"/>
      <c r="S512" s="2" t="str">
        <f t="shared" si="21"/>
        <v>_</v>
      </c>
      <c r="T512" s="45">
        <f>IF(VLOOKUP(Table2[[#This Row],[AwayTeam]],Table3[[Teams]:[D]],2)=VLOOKUP(Table2[[#This Row],[HomeTeam]],Table3[[Teams]:[D]],2),1,0)</f>
        <v>1</v>
      </c>
      <c r="U512" s="45">
        <f>IF(VLOOKUP(Table2[[#This Row],[AwayTeam]],Table3[[Teams]:[D]],3)=VLOOKUP(Table2[[#This Row],[HomeTeam]],Table3[[Teams]:[D]],3),1,0)</f>
        <v>0</v>
      </c>
      <c r="V512" s="45">
        <f>IF(VLOOKUP(Table2[[#This Row],[AwayTeam]],Table3[[Teams]:[D]],2)&lt;&gt;VLOOKUP(Table2[[#This Row],[HomeTeam]],Table3[[Teams]:[D]],2),1,0)</f>
        <v>0</v>
      </c>
    </row>
    <row r="513" spans="1:22" x14ac:dyDescent="0.25">
      <c r="A513" s="5"/>
      <c r="B513" s="3">
        <v>45644</v>
      </c>
      <c r="C513" s="10" t="s">
        <v>623</v>
      </c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Row],[ActualResult]]), "_", IF(Table2[[#This Row],[ActualHomeScore]]=Table2[[#This Row],[PredictedHomeScore]], "Y", "N"))</f>
        <v>_</v>
      </c>
      <c r="R513" s="2"/>
      <c r="S513" s="2" t="str">
        <f t="shared" si="21"/>
        <v>_</v>
      </c>
      <c r="T513" s="45">
        <f>IF(VLOOKUP(Table2[[#This Row],[AwayTeam]],Table3[[Teams]:[D]],2)=VLOOKUP(Table2[[#This Row],[HomeTeam]],Table3[[Teams]:[D]],2),1,0)</f>
        <v>1</v>
      </c>
      <c r="U513" s="45">
        <f>IF(VLOOKUP(Table2[[#This Row],[AwayTeam]],Table3[[Teams]:[D]],3)=VLOOKUP(Table2[[#This Row],[HomeTeam]],Table3[[Teams]:[D]],3),1,0)</f>
        <v>0</v>
      </c>
      <c r="V513" s="45">
        <f>IF(VLOOKUP(Table2[[#This Row],[AwayTeam]],Table3[[Teams]:[D]],2)&lt;&gt;VLOOKUP(Table2[[#This Row],[HomeTeam]],Table3[[Teams]:[D]],2),1,0)</f>
        <v>0</v>
      </c>
    </row>
    <row r="514" spans="1:22" x14ac:dyDescent="0.25">
      <c r="B514" s="1">
        <v>45645</v>
      </c>
      <c r="C514" s="9" t="s">
        <v>624</v>
      </c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Row],[ActualResult]]), "_", IF(Table2[[#This Row],[ActualHomeScore]]=Table2[[#This Row],[PredictedHomeScore]], "Y", "N"))</f>
        <v>_</v>
      </c>
      <c r="R514" s="2"/>
      <c r="S514" s="2" t="str">
        <f t="shared" si="21"/>
        <v>_</v>
      </c>
      <c r="T514" s="45">
        <f>IF(VLOOKUP(Table2[[#This Row],[AwayTeam]],Table3[[Teams]:[D]],2)=VLOOKUP(Table2[[#This Row],[HomeTeam]],Table3[[Teams]:[D]],2),1,0)</f>
        <v>0</v>
      </c>
      <c r="U514" s="45">
        <f>IF(VLOOKUP(Table2[[#This Row],[AwayTeam]],Table3[[Teams]:[D]],3)=VLOOKUP(Table2[[#This Row],[HomeTeam]],Table3[[Teams]:[D]],3),1,0)</f>
        <v>0</v>
      </c>
      <c r="V514" s="45">
        <f>IF(VLOOKUP(Table2[[#This Row],[AwayTeam]],Table3[[Teams]:[D]],2)&lt;&gt;VLOOKUP(Table2[[#This Row],[HomeTeam]],Table3[[Teams]:[D]],2),1,0)</f>
        <v>1</v>
      </c>
    </row>
    <row r="515" spans="1:22" x14ac:dyDescent="0.25">
      <c r="B515" s="1">
        <v>45645</v>
      </c>
      <c r="C515" s="9" t="s">
        <v>625</v>
      </c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Row],[ActualResult]]),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  <c r="T515" s="45">
        <f>IF(VLOOKUP(Table2[[#This Row],[AwayTeam]],Table3[[Teams]:[D]],2)=VLOOKUP(Table2[[#This Row],[HomeTeam]],Table3[[Teams]:[D]],2),1,0)</f>
        <v>1</v>
      </c>
      <c r="U515" s="45">
        <f>IF(VLOOKUP(Table2[[#This Row],[AwayTeam]],Table3[[Teams]:[D]],3)=VLOOKUP(Table2[[#This Row],[HomeTeam]],Table3[[Teams]:[D]],3),1,0)</f>
        <v>1</v>
      </c>
      <c r="V515" s="45">
        <f>IF(VLOOKUP(Table2[[#This Row],[AwayTeam]],Table3[[Teams]:[D]],2)&lt;&gt;VLOOKUP(Table2[[#This Row],[HomeTeam]],Table3[[Teams]:[D]],2),1,0)</f>
        <v>0</v>
      </c>
    </row>
    <row r="516" spans="1:22" x14ac:dyDescent="0.25">
      <c r="B516" s="1">
        <v>45645</v>
      </c>
      <c r="C516" s="9" t="s">
        <v>626</v>
      </c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Row],[ActualResult]]), "_", IF(Table2[[#This Row],[ActualHomeScore]]=Table2[[#This Row],[PredictedHomeScore]], "Y", "N"))</f>
        <v>_</v>
      </c>
      <c r="R516" s="2"/>
      <c r="S516" s="2" t="str">
        <f t="shared" si="24"/>
        <v>_</v>
      </c>
      <c r="T516" s="45">
        <f>IF(VLOOKUP(Table2[[#This Row],[AwayTeam]],Table3[[Teams]:[D]],2)=VLOOKUP(Table2[[#This Row],[HomeTeam]],Table3[[Teams]:[D]],2),1,0)</f>
        <v>0</v>
      </c>
      <c r="U516" s="45">
        <f>IF(VLOOKUP(Table2[[#This Row],[AwayTeam]],Table3[[Teams]:[D]],3)=VLOOKUP(Table2[[#This Row],[HomeTeam]],Table3[[Teams]:[D]],3),1,0)</f>
        <v>0</v>
      </c>
      <c r="V516" s="45">
        <f>IF(VLOOKUP(Table2[[#This Row],[AwayTeam]],Table3[[Teams]:[D]],2)&lt;&gt;VLOOKUP(Table2[[#This Row],[HomeTeam]],Table3[[Teams]:[D]],2),1,0)</f>
        <v>1</v>
      </c>
    </row>
    <row r="517" spans="1:22" x14ac:dyDescent="0.25">
      <c r="B517" s="1">
        <v>45645</v>
      </c>
      <c r="C517" s="9" t="s">
        <v>627</v>
      </c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Row],[ActualResult]]), "_", IF(Table2[[#This Row],[ActualHomeScore]]=Table2[[#This Row],[PredictedHomeScore]], "Y", "N"))</f>
        <v>_</v>
      </c>
      <c r="R517" s="2"/>
      <c r="S517" s="2" t="str">
        <f t="shared" si="24"/>
        <v>_</v>
      </c>
      <c r="T517" s="45">
        <f>IF(VLOOKUP(Table2[[#This Row],[AwayTeam]],Table3[[Teams]:[D]],2)=VLOOKUP(Table2[[#This Row],[HomeTeam]],Table3[[Teams]:[D]],2),1,0)</f>
        <v>0</v>
      </c>
      <c r="U517" s="45">
        <f>IF(VLOOKUP(Table2[[#This Row],[AwayTeam]],Table3[[Teams]:[D]],3)=VLOOKUP(Table2[[#This Row],[HomeTeam]],Table3[[Teams]:[D]],3),1,0)</f>
        <v>0</v>
      </c>
      <c r="V517" s="45">
        <f>IF(VLOOKUP(Table2[[#This Row],[AwayTeam]],Table3[[Teams]:[D]],2)&lt;&gt;VLOOKUP(Table2[[#This Row],[HomeTeam]],Table3[[Teams]:[D]],2),1,0)</f>
        <v>1</v>
      </c>
    </row>
    <row r="518" spans="1:22" x14ac:dyDescent="0.25">
      <c r="B518" s="1">
        <v>45645</v>
      </c>
      <c r="C518" s="9" t="s">
        <v>628</v>
      </c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Row],[ActualResult]]), "_", IF(Table2[[#This Row],[ActualHomeScore]]=Table2[[#This Row],[PredictedHomeScore]], "Y", "N"))</f>
        <v>_</v>
      </c>
      <c r="R518" s="2"/>
      <c r="S518" s="2" t="str">
        <f t="shared" si="24"/>
        <v>_</v>
      </c>
      <c r="T518" s="45">
        <f>IF(VLOOKUP(Table2[[#This Row],[AwayTeam]],Table3[[Teams]:[D]],2)=VLOOKUP(Table2[[#This Row],[HomeTeam]],Table3[[Teams]:[D]],2),1,0)</f>
        <v>1</v>
      </c>
      <c r="U518" s="45">
        <f>IF(VLOOKUP(Table2[[#This Row],[AwayTeam]],Table3[[Teams]:[D]],3)=VLOOKUP(Table2[[#This Row],[HomeTeam]],Table3[[Teams]:[D]],3),1,0)</f>
        <v>0</v>
      </c>
      <c r="V518" s="45">
        <f>IF(VLOOKUP(Table2[[#This Row],[AwayTeam]],Table3[[Teams]:[D]],2)&lt;&gt;VLOOKUP(Table2[[#This Row],[HomeTeam]],Table3[[Teams]:[D]],2),1,0)</f>
        <v>0</v>
      </c>
    </row>
    <row r="519" spans="1:22" x14ac:dyDescent="0.25">
      <c r="B519" s="1">
        <v>45645</v>
      </c>
      <c r="C519" s="9" t="s">
        <v>629</v>
      </c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Row],[ActualResult]]), "_", IF(Table2[[#This Row],[ActualHomeScore]]=Table2[[#This Row],[PredictedHomeScore]], "Y", "N"))</f>
        <v>_</v>
      </c>
      <c r="R519" s="2"/>
      <c r="S519" s="2" t="str">
        <f t="shared" si="24"/>
        <v>_</v>
      </c>
      <c r="T519" s="45">
        <f>IF(VLOOKUP(Table2[[#This Row],[AwayTeam]],Table3[[Teams]:[D]],2)=VLOOKUP(Table2[[#This Row],[HomeTeam]],Table3[[Teams]:[D]],2),1,0)</f>
        <v>0</v>
      </c>
      <c r="U519" s="45">
        <f>IF(VLOOKUP(Table2[[#This Row],[AwayTeam]],Table3[[Teams]:[D]],3)=VLOOKUP(Table2[[#This Row],[HomeTeam]],Table3[[Teams]:[D]],3),1,0)</f>
        <v>0</v>
      </c>
      <c r="V519" s="45">
        <f>IF(VLOOKUP(Table2[[#This Row],[AwayTeam]],Table3[[Teams]:[D]],2)&lt;&gt;VLOOKUP(Table2[[#This Row],[HomeTeam]],Table3[[Teams]:[D]],2),1,0)</f>
        <v>1</v>
      </c>
    </row>
    <row r="520" spans="1:22" x14ac:dyDescent="0.25">
      <c r="B520" s="1">
        <v>45645</v>
      </c>
      <c r="C520" s="9" t="s">
        <v>630</v>
      </c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Row],[ActualResult]]), "_", IF(Table2[[#This Row],[ActualHomeScore]]=Table2[[#This Row],[PredictedHomeScore]], "Y", "N"))</f>
        <v>_</v>
      </c>
      <c r="R520" s="2"/>
      <c r="S520" s="2" t="str">
        <f t="shared" si="24"/>
        <v>_</v>
      </c>
      <c r="T520" s="45">
        <f>IF(VLOOKUP(Table2[[#This Row],[AwayTeam]],Table3[[Teams]:[D]],2)=VLOOKUP(Table2[[#This Row],[HomeTeam]],Table3[[Teams]:[D]],2),1,0)</f>
        <v>0</v>
      </c>
      <c r="U520" s="45">
        <f>IF(VLOOKUP(Table2[[#This Row],[AwayTeam]],Table3[[Teams]:[D]],3)=VLOOKUP(Table2[[#This Row],[HomeTeam]],Table3[[Teams]:[D]],3),1,0)</f>
        <v>0</v>
      </c>
      <c r="V520" s="45">
        <f>IF(VLOOKUP(Table2[[#This Row],[AwayTeam]],Table3[[Teams]:[D]],2)&lt;&gt;VLOOKUP(Table2[[#This Row],[HomeTeam]],Table3[[Teams]:[D]],2),1,0)</f>
        <v>1</v>
      </c>
    </row>
    <row r="521" spans="1:22" x14ac:dyDescent="0.25">
      <c r="B521" s="1">
        <v>45645</v>
      </c>
      <c r="C521" s="9" t="s">
        <v>631</v>
      </c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Row],[ActualResult]]), "_", IF(Table2[[#This Row],[ActualHomeScore]]=Table2[[#This Row],[PredictedHomeScore]], "Y", "N"))</f>
        <v>_</v>
      </c>
      <c r="R521" s="2"/>
      <c r="S521" s="2" t="str">
        <f t="shared" si="24"/>
        <v>_</v>
      </c>
      <c r="T521" s="45">
        <f>IF(VLOOKUP(Table2[[#This Row],[AwayTeam]],Table3[[Teams]:[D]],2)=VLOOKUP(Table2[[#This Row],[HomeTeam]],Table3[[Teams]:[D]],2),1,0)</f>
        <v>1</v>
      </c>
      <c r="U521" s="45">
        <f>IF(VLOOKUP(Table2[[#This Row],[AwayTeam]],Table3[[Teams]:[D]],3)=VLOOKUP(Table2[[#This Row],[HomeTeam]],Table3[[Teams]:[D]],3),1,0)</f>
        <v>1</v>
      </c>
      <c r="V521" s="45">
        <f>IF(VLOOKUP(Table2[[#This Row],[AwayTeam]],Table3[[Teams]:[D]],2)&lt;&gt;VLOOKUP(Table2[[#This Row],[HomeTeam]],Table3[[Teams]:[D]],2),1,0)</f>
        <v>0</v>
      </c>
    </row>
    <row r="522" spans="1:22" x14ac:dyDescent="0.25">
      <c r="A522" s="5"/>
      <c r="B522" s="3">
        <v>45645</v>
      </c>
      <c r="C522" s="10" t="s">
        <v>632</v>
      </c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Row],[ActualResult]]), "_", IF(Table2[[#This Row],[ActualHomeScore]]=Table2[[#This Row],[PredictedHomeScore]], "Y", "N"))</f>
        <v>_</v>
      </c>
      <c r="R522" s="2"/>
      <c r="S522" s="2" t="str">
        <f t="shared" si="24"/>
        <v>_</v>
      </c>
      <c r="T522" s="45">
        <f>IF(VLOOKUP(Table2[[#This Row],[AwayTeam]],Table3[[Teams]:[D]],2)=VLOOKUP(Table2[[#This Row],[HomeTeam]],Table3[[Teams]:[D]],2),1,0)</f>
        <v>1</v>
      </c>
      <c r="U522" s="45">
        <f>IF(VLOOKUP(Table2[[#This Row],[AwayTeam]],Table3[[Teams]:[D]],3)=VLOOKUP(Table2[[#This Row],[HomeTeam]],Table3[[Teams]:[D]],3),1,0)</f>
        <v>0</v>
      </c>
      <c r="V522" s="45">
        <f>IF(VLOOKUP(Table2[[#This Row],[AwayTeam]],Table3[[Teams]:[D]],2)&lt;&gt;VLOOKUP(Table2[[#This Row],[HomeTeam]],Table3[[Teams]:[D]],2),1,0)</f>
        <v>0</v>
      </c>
    </row>
    <row r="523" spans="1:22" x14ac:dyDescent="0.25">
      <c r="B523" s="1">
        <v>45646</v>
      </c>
      <c r="C523" s="9" t="s">
        <v>633</v>
      </c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Row],[ActualResult]]), "_", IF(Table2[[#This Row],[ActualHomeScore]]=Table2[[#This Row],[PredictedHomeScore]], "Y", "N"))</f>
        <v>_</v>
      </c>
      <c r="R523" s="2"/>
      <c r="S523" s="2" t="str">
        <f t="shared" si="24"/>
        <v>_</v>
      </c>
      <c r="T523" s="45">
        <f>IF(VLOOKUP(Table2[[#This Row],[AwayTeam]],Table3[[Teams]:[D]],2)=VLOOKUP(Table2[[#This Row],[HomeTeam]],Table3[[Teams]:[D]],2),1,0)</f>
        <v>1</v>
      </c>
      <c r="U523" s="45">
        <f>IF(VLOOKUP(Table2[[#This Row],[AwayTeam]],Table3[[Teams]:[D]],3)=VLOOKUP(Table2[[#This Row],[HomeTeam]],Table3[[Teams]:[D]],3),1,0)</f>
        <v>1</v>
      </c>
      <c r="V523" s="45">
        <f>IF(VLOOKUP(Table2[[#This Row],[AwayTeam]],Table3[[Teams]:[D]],2)&lt;&gt;VLOOKUP(Table2[[#This Row],[HomeTeam]],Table3[[Teams]:[D]],2),1,0)</f>
        <v>0</v>
      </c>
    </row>
    <row r="524" spans="1:22" x14ac:dyDescent="0.25">
      <c r="B524" s="1">
        <v>45646</v>
      </c>
      <c r="C524" s="9" t="s">
        <v>634</v>
      </c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Row],[ActualResult]]), "_", IF(Table2[[#This Row],[ActualHomeScore]]=Table2[[#This Row],[PredictedHomeScore]], "Y", "N"))</f>
        <v>_</v>
      </c>
      <c r="R524" s="2"/>
      <c r="S524" s="2" t="str">
        <f t="shared" si="24"/>
        <v>_</v>
      </c>
      <c r="T524" s="45">
        <f>IF(VLOOKUP(Table2[[#This Row],[AwayTeam]],Table3[[Teams]:[D]],2)=VLOOKUP(Table2[[#This Row],[HomeTeam]],Table3[[Teams]:[D]],2),1,0)</f>
        <v>1</v>
      </c>
      <c r="U524" s="45">
        <f>IF(VLOOKUP(Table2[[#This Row],[AwayTeam]],Table3[[Teams]:[D]],3)=VLOOKUP(Table2[[#This Row],[HomeTeam]],Table3[[Teams]:[D]],3),1,0)</f>
        <v>1</v>
      </c>
      <c r="V524" s="45">
        <f>IF(VLOOKUP(Table2[[#This Row],[AwayTeam]],Table3[[Teams]:[D]],2)&lt;&gt;VLOOKUP(Table2[[#This Row],[HomeTeam]],Table3[[Teams]:[D]],2),1,0)</f>
        <v>0</v>
      </c>
    </row>
    <row r="525" spans="1:22" x14ac:dyDescent="0.25">
      <c r="B525" s="1">
        <v>45646</v>
      </c>
      <c r="C525" s="9" t="s">
        <v>635</v>
      </c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Row],[ActualResult]]), "_", IF(Table2[[#This Row],[ActualHomeScore]]=Table2[[#This Row],[PredictedHomeScore]], "Y", "N"))</f>
        <v>_</v>
      </c>
      <c r="R525" s="2"/>
      <c r="S525" s="2" t="str">
        <f t="shared" si="24"/>
        <v>_</v>
      </c>
      <c r="T525" s="45">
        <f>IF(VLOOKUP(Table2[[#This Row],[AwayTeam]],Table3[[Teams]:[D]],2)=VLOOKUP(Table2[[#This Row],[HomeTeam]],Table3[[Teams]:[D]],2),1,0)</f>
        <v>0</v>
      </c>
      <c r="U525" s="45">
        <f>IF(VLOOKUP(Table2[[#This Row],[AwayTeam]],Table3[[Teams]:[D]],3)=VLOOKUP(Table2[[#This Row],[HomeTeam]],Table3[[Teams]:[D]],3),1,0)</f>
        <v>0</v>
      </c>
      <c r="V525" s="45">
        <f>IF(VLOOKUP(Table2[[#This Row],[AwayTeam]],Table3[[Teams]:[D]],2)&lt;&gt;VLOOKUP(Table2[[#This Row],[HomeTeam]],Table3[[Teams]:[D]],2),1,0)</f>
        <v>1</v>
      </c>
    </row>
    <row r="526" spans="1:22" x14ac:dyDescent="0.25">
      <c r="B526" s="1">
        <v>45646</v>
      </c>
      <c r="C526" s="9" t="s">
        <v>636</v>
      </c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Row],[ActualResult]]), "_", IF(Table2[[#This Row],[ActualHomeScore]]=Table2[[#This Row],[PredictedHomeScore]], "Y", "N"))</f>
        <v>_</v>
      </c>
      <c r="R526" s="2"/>
      <c r="S526" s="2" t="str">
        <f t="shared" si="24"/>
        <v>_</v>
      </c>
      <c r="T526" s="45">
        <f>IF(VLOOKUP(Table2[[#This Row],[AwayTeam]],Table3[[Teams]:[D]],2)=VLOOKUP(Table2[[#This Row],[HomeTeam]],Table3[[Teams]:[D]],2),1,0)</f>
        <v>1</v>
      </c>
      <c r="U526" s="45">
        <f>IF(VLOOKUP(Table2[[#This Row],[AwayTeam]],Table3[[Teams]:[D]],3)=VLOOKUP(Table2[[#This Row],[HomeTeam]],Table3[[Teams]:[D]],3),1,0)</f>
        <v>1</v>
      </c>
      <c r="V526" s="45">
        <f>IF(VLOOKUP(Table2[[#This Row],[AwayTeam]],Table3[[Teams]:[D]],2)&lt;&gt;VLOOKUP(Table2[[#This Row],[HomeTeam]],Table3[[Teams]:[D]],2),1,0)</f>
        <v>0</v>
      </c>
    </row>
    <row r="527" spans="1:22" x14ac:dyDescent="0.25">
      <c r="B527" s="1">
        <v>45646</v>
      </c>
      <c r="C527" s="9" t="s">
        <v>637</v>
      </c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Row],[ActualResult]]), "_", IF(Table2[[#This Row],[ActualHomeScore]]=Table2[[#This Row],[PredictedHomeScore]], "Y", "N"))</f>
        <v>_</v>
      </c>
      <c r="R527" s="2"/>
      <c r="S527" s="2" t="str">
        <f t="shared" si="24"/>
        <v>_</v>
      </c>
      <c r="T527" s="45">
        <f>IF(VLOOKUP(Table2[[#This Row],[AwayTeam]],Table3[[Teams]:[D]],2)=VLOOKUP(Table2[[#This Row],[HomeTeam]],Table3[[Teams]:[D]],2),1,0)</f>
        <v>0</v>
      </c>
      <c r="U527" s="45">
        <f>IF(VLOOKUP(Table2[[#This Row],[AwayTeam]],Table3[[Teams]:[D]],3)=VLOOKUP(Table2[[#This Row],[HomeTeam]],Table3[[Teams]:[D]],3),1,0)</f>
        <v>0</v>
      </c>
      <c r="V527" s="45">
        <f>IF(VLOOKUP(Table2[[#This Row],[AwayTeam]],Table3[[Teams]:[D]],2)&lt;&gt;VLOOKUP(Table2[[#This Row],[HomeTeam]],Table3[[Teams]:[D]],2),1,0)</f>
        <v>1</v>
      </c>
    </row>
    <row r="528" spans="1:22" x14ac:dyDescent="0.25">
      <c r="B528" s="1">
        <v>45646</v>
      </c>
      <c r="C528" s="9" t="s">
        <v>638</v>
      </c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Row],[ActualResult]]), "_", IF(Table2[[#This Row],[ActualHomeScore]]=Table2[[#This Row],[PredictedHomeScore]], "Y", "N"))</f>
        <v>_</v>
      </c>
      <c r="R528" s="2"/>
      <c r="S528" s="2" t="str">
        <f t="shared" si="24"/>
        <v>_</v>
      </c>
      <c r="T528" s="45">
        <f>IF(VLOOKUP(Table2[[#This Row],[AwayTeam]],Table3[[Teams]:[D]],2)=VLOOKUP(Table2[[#This Row],[HomeTeam]],Table3[[Teams]:[D]],2),1,0)</f>
        <v>1</v>
      </c>
      <c r="U528" s="45">
        <f>IF(VLOOKUP(Table2[[#This Row],[AwayTeam]],Table3[[Teams]:[D]],3)=VLOOKUP(Table2[[#This Row],[HomeTeam]],Table3[[Teams]:[D]],3),1,0)</f>
        <v>1</v>
      </c>
      <c r="V528" s="45">
        <f>IF(VLOOKUP(Table2[[#This Row],[AwayTeam]],Table3[[Teams]:[D]],2)&lt;&gt;VLOOKUP(Table2[[#This Row],[HomeTeam]],Table3[[Teams]:[D]],2),1,0)</f>
        <v>0</v>
      </c>
    </row>
    <row r="529" spans="1:22" x14ac:dyDescent="0.25">
      <c r="A529" s="5"/>
      <c r="B529" s="3">
        <v>45646</v>
      </c>
      <c r="C529" s="10" t="s">
        <v>639</v>
      </c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Row],[ActualResult]]), "_", IF(Table2[[#This Row],[ActualHomeScore]]=Table2[[#This Row],[PredictedHomeScore]], "Y", "N"))</f>
        <v>_</v>
      </c>
      <c r="R529" s="2"/>
      <c r="S529" s="2" t="str">
        <f t="shared" si="24"/>
        <v>_</v>
      </c>
      <c r="T529" s="45">
        <f>IF(VLOOKUP(Table2[[#This Row],[AwayTeam]],Table3[[Teams]:[D]],2)=VLOOKUP(Table2[[#This Row],[HomeTeam]],Table3[[Teams]:[D]],2),1,0)</f>
        <v>1</v>
      </c>
      <c r="U529" s="45">
        <f>IF(VLOOKUP(Table2[[#This Row],[AwayTeam]],Table3[[Teams]:[D]],3)=VLOOKUP(Table2[[#This Row],[HomeTeam]],Table3[[Teams]:[D]],3),1,0)</f>
        <v>0</v>
      </c>
      <c r="V529" s="45">
        <f>IF(VLOOKUP(Table2[[#This Row],[AwayTeam]],Table3[[Teams]:[D]],2)&lt;&gt;VLOOKUP(Table2[[#This Row],[HomeTeam]],Table3[[Teams]:[D]],2),1,0)</f>
        <v>0</v>
      </c>
    </row>
    <row r="530" spans="1:22" x14ac:dyDescent="0.25">
      <c r="B530" s="1">
        <v>45647</v>
      </c>
      <c r="C530" s="9" t="s">
        <v>640</v>
      </c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Row],[ActualResult]]), "_", IF(Table2[[#This Row],[ActualHomeScore]]=Table2[[#This Row],[PredictedHomeScore]], "Y", "N"))</f>
        <v>_</v>
      </c>
      <c r="R530" s="2"/>
      <c r="S530" s="2" t="str">
        <f t="shared" si="24"/>
        <v>_</v>
      </c>
      <c r="T530" s="45">
        <f>IF(VLOOKUP(Table2[[#This Row],[AwayTeam]],Table3[[Teams]:[D]],2)=VLOOKUP(Table2[[#This Row],[HomeTeam]],Table3[[Teams]:[D]],2),1,0)</f>
        <v>1</v>
      </c>
      <c r="U530" s="45">
        <f>IF(VLOOKUP(Table2[[#This Row],[AwayTeam]],Table3[[Teams]:[D]],3)=VLOOKUP(Table2[[#This Row],[HomeTeam]],Table3[[Teams]:[D]],3),1,0)</f>
        <v>0</v>
      </c>
      <c r="V530" s="45">
        <f>IF(VLOOKUP(Table2[[#This Row],[AwayTeam]],Table3[[Teams]:[D]],2)&lt;&gt;VLOOKUP(Table2[[#This Row],[HomeTeam]],Table3[[Teams]:[D]],2),1,0)</f>
        <v>0</v>
      </c>
    </row>
    <row r="531" spans="1:22" x14ac:dyDescent="0.25">
      <c r="B531" s="1">
        <v>45647</v>
      </c>
      <c r="C531" s="9" t="s">
        <v>641</v>
      </c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Row],[ActualResult]]), "_", IF(Table2[[#This Row],[ActualHomeScore]]=Table2[[#This Row],[PredictedHomeScore]], "Y", "N"))</f>
        <v>_</v>
      </c>
      <c r="R531" s="2"/>
      <c r="S531" s="2" t="str">
        <f t="shared" si="24"/>
        <v>_</v>
      </c>
      <c r="T531" s="45">
        <f>IF(VLOOKUP(Table2[[#This Row],[AwayTeam]],Table3[[Teams]:[D]],2)=VLOOKUP(Table2[[#This Row],[HomeTeam]],Table3[[Teams]:[D]],2),1,0)</f>
        <v>1</v>
      </c>
      <c r="U531" s="45">
        <f>IF(VLOOKUP(Table2[[#This Row],[AwayTeam]],Table3[[Teams]:[D]],3)=VLOOKUP(Table2[[#This Row],[HomeTeam]],Table3[[Teams]:[D]],3),1,0)</f>
        <v>0</v>
      </c>
      <c r="V531" s="45">
        <f>IF(VLOOKUP(Table2[[#This Row],[AwayTeam]],Table3[[Teams]:[D]],2)&lt;&gt;VLOOKUP(Table2[[#This Row],[HomeTeam]],Table3[[Teams]:[D]],2),1,0)</f>
        <v>0</v>
      </c>
    </row>
    <row r="532" spans="1:22" x14ac:dyDescent="0.25">
      <c r="B532" s="1">
        <v>45647</v>
      </c>
      <c r="C532" s="9" t="s">
        <v>642</v>
      </c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Row],[ActualResult]]), "_", IF(Table2[[#This Row],[ActualHomeScore]]=Table2[[#This Row],[PredictedHomeScore]], "Y", "N"))</f>
        <v>_</v>
      </c>
      <c r="R532" s="2"/>
      <c r="S532" s="2" t="str">
        <f t="shared" si="24"/>
        <v>_</v>
      </c>
      <c r="T532" s="45">
        <f>IF(VLOOKUP(Table2[[#This Row],[AwayTeam]],Table3[[Teams]:[D]],2)=VLOOKUP(Table2[[#This Row],[HomeTeam]],Table3[[Teams]:[D]],2),1,0)</f>
        <v>1</v>
      </c>
      <c r="U532" s="45">
        <f>IF(VLOOKUP(Table2[[#This Row],[AwayTeam]],Table3[[Teams]:[D]],3)=VLOOKUP(Table2[[#This Row],[HomeTeam]],Table3[[Teams]:[D]],3),1,0)</f>
        <v>1</v>
      </c>
      <c r="V532" s="45">
        <f>IF(VLOOKUP(Table2[[#This Row],[AwayTeam]],Table3[[Teams]:[D]],2)&lt;&gt;VLOOKUP(Table2[[#This Row],[HomeTeam]],Table3[[Teams]:[D]],2),1,0)</f>
        <v>0</v>
      </c>
    </row>
    <row r="533" spans="1:22" x14ac:dyDescent="0.25">
      <c r="B533" s="1">
        <v>45647</v>
      </c>
      <c r="C533" s="9" t="s">
        <v>643</v>
      </c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Row],[ActualResult]]), "_", IF(Table2[[#This Row],[ActualHomeScore]]=Table2[[#This Row],[PredictedHomeScore]], "Y", "N"))</f>
        <v>_</v>
      </c>
      <c r="R533" s="2"/>
      <c r="S533" s="2" t="str">
        <f t="shared" si="24"/>
        <v>_</v>
      </c>
      <c r="T533" s="45">
        <f>IF(VLOOKUP(Table2[[#This Row],[AwayTeam]],Table3[[Teams]:[D]],2)=VLOOKUP(Table2[[#This Row],[HomeTeam]],Table3[[Teams]:[D]],2),1,0)</f>
        <v>1</v>
      </c>
      <c r="U533" s="45">
        <f>IF(VLOOKUP(Table2[[#This Row],[AwayTeam]],Table3[[Teams]:[D]],3)=VLOOKUP(Table2[[#This Row],[HomeTeam]],Table3[[Teams]:[D]],3),1,0)</f>
        <v>1</v>
      </c>
      <c r="V533" s="45">
        <f>IF(VLOOKUP(Table2[[#This Row],[AwayTeam]],Table3[[Teams]:[D]],2)&lt;&gt;VLOOKUP(Table2[[#This Row],[HomeTeam]],Table3[[Teams]:[D]],2),1,0)</f>
        <v>0</v>
      </c>
    </row>
    <row r="534" spans="1:22" x14ac:dyDescent="0.25">
      <c r="B534" s="1">
        <v>45647</v>
      </c>
      <c r="C534" s="9" t="s">
        <v>644</v>
      </c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Row],[ActualResult]]), "_", IF(Table2[[#This Row],[ActualHomeScore]]=Table2[[#This Row],[PredictedHomeScore]], "Y", "N"))</f>
        <v>_</v>
      </c>
      <c r="R534" s="2"/>
      <c r="S534" s="2" t="str">
        <f t="shared" si="24"/>
        <v>_</v>
      </c>
      <c r="T534" s="45">
        <f>IF(VLOOKUP(Table2[[#This Row],[AwayTeam]],Table3[[Teams]:[D]],2)=VLOOKUP(Table2[[#This Row],[HomeTeam]],Table3[[Teams]:[D]],2),1,0)</f>
        <v>1</v>
      </c>
      <c r="U534" s="45">
        <f>IF(VLOOKUP(Table2[[#This Row],[AwayTeam]],Table3[[Teams]:[D]],3)=VLOOKUP(Table2[[#This Row],[HomeTeam]],Table3[[Teams]:[D]],3),1,0)</f>
        <v>0</v>
      </c>
      <c r="V534" s="45">
        <f>IF(VLOOKUP(Table2[[#This Row],[AwayTeam]],Table3[[Teams]:[D]],2)&lt;&gt;VLOOKUP(Table2[[#This Row],[HomeTeam]],Table3[[Teams]:[D]],2),1,0)</f>
        <v>0</v>
      </c>
    </row>
    <row r="535" spans="1:22" x14ac:dyDescent="0.25">
      <c r="B535" s="1">
        <v>45647</v>
      </c>
      <c r="C535" s="9" t="s">
        <v>645</v>
      </c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Row],[ActualResult]]), "_", IF(Table2[[#This Row],[ActualHomeScore]]=Table2[[#This Row],[PredictedHomeScore]], "Y", "N"))</f>
        <v>_</v>
      </c>
      <c r="R535" s="2"/>
      <c r="S535" s="2" t="str">
        <f t="shared" si="24"/>
        <v>_</v>
      </c>
      <c r="T535" s="45">
        <f>IF(VLOOKUP(Table2[[#This Row],[AwayTeam]],Table3[[Teams]:[D]],2)=VLOOKUP(Table2[[#This Row],[HomeTeam]],Table3[[Teams]:[D]],2),1,0)</f>
        <v>1</v>
      </c>
      <c r="U535" s="45">
        <f>IF(VLOOKUP(Table2[[#This Row],[AwayTeam]],Table3[[Teams]:[D]],3)=VLOOKUP(Table2[[#This Row],[HomeTeam]],Table3[[Teams]:[D]],3),1,0)</f>
        <v>1</v>
      </c>
      <c r="V535" s="45">
        <f>IF(VLOOKUP(Table2[[#This Row],[AwayTeam]],Table3[[Teams]:[D]],2)&lt;&gt;VLOOKUP(Table2[[#This Row],[HomeTeam]],Table3[[Teams]:[D]],2),1,0)</f>
        <v>0</v>
      </c>
    </row>
    <row r="536" spans="1:22" x14ac:dyDescent="0.25">
      <c r="B536" s="1">
        <v>45647</v>
      </c>
      <c r="C536" s="9" t="s">
        <v>646</v>
      </c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Row],[ActualResult]]), "_", IF(Table2[[#This Row],[ActualHomeScore]]=Table2[[#This Row],[PredictedHomeScore]], "Y", "N"))</f>
        <v>_</v>
      </c>
      <c r="R536" s="2"/>
      <c r="S536" s="2" t="str">
        <f t="shared" si="24"/>
        <v>_</v>
      </c>
      <c r="T536" s="45">
        <f>IF(VLOOKUP(Table2[[#This Row],[AwayTeam]],Table3[[Teams]:[D]],2)=VLOOKUP(Table2[[#This Row],[HomeTeam]],Table3[[Teams]:[D]],2),1,0)</f>
        <v>1</v>
      </c>
      <c r="U536" s="45">
        <f>IF(VLOOKUP(Table2[[#This Row],[AwayTeam]],Table3[[Teams]:[D]],3)=VLOOKUP(Table2[[#This Row],[HomeTeam]],Table3[[Teams]:[D]],3),1,0)</f>
        <v>1</v>
      </c>
      <c r="V536" s="45">
        <f>IF(VLOOKUP(Table2[[#This Row],[AwayTeam]],Table3[[Teams]:[D]],2)&lt;&gt;VLOOKUP(Table2[[#This Row],[HomeTeam]],Table3[[Teams]:[D]],2),1,0)</f>
        <v>0</v>
      </c>
    </row>
    <row r="537" spans="1:22" x14ac:dyDescent="0.25">
      <c r="B537" s="1">
        <v>45647</v>
      </c>
      <c r="C537" s="9" t="s">
        <v>647</v>
      </c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Row],[ActualResult]]), "_", IF(Table2[[#This Row],[ActualHomeScore]]=Table2[[#This Row],[PredictedHomeScore]], "Y", "N"))</f>
        <v>_</v>
      </c>
      <c r="R537" s="2"/>
      <c r="S537" s="2" t="str">
        <f t="shared" si="24"/>
        <v>_</v>
      </c>
      <c r="T537" s="45">
        <f>IF(VLOOKUP(Table2[[#This Row],[AwayTeam]],Table3[[Teams]:[D]],2)=VLOOKUP(Table2[[#This Row],[HomeTeam]],Table3[[Teams]:[D]],2),1,0)</f>
        <v>1</v>
      </c>
      <c r="U537" s="45">
        <f>IF(VLOOKUP(Table2[[#This Row],[AwayTeam]],Table3[[Teams]:[D]],3)=VLOOKUP(Table2[[#This Row],[HomeTeam]],Table3[[Teams]:[D]],3),1,0)</f>
        <v>1</v>
      </c>
      <c r="V537" s="45">
        <f>IF(VLOOKUP(Table2[[#This Row],[AwayTeam]],Table3[[Teams]:[D]],2)&lt;&gt;VLOOKUP(Table2[[#This Row],[HomeTeam]],Table3[[Teams]:[D]],2),1,0)</f>
        <v>0</v>
      </c>
    </row>
    <row r="538" spans="1:22" x14ac:dyDescent="0.25">
      <c r="B538" s="1">
        <v>45647</v>
      </c>
      <c r="C538" s="9" t="s">
        <v>648</v>
      </c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Row],[ActualResult]]), "_", IF(Table2[[#This Row],[ActualHomeScore]]=Table2[[#This Row],[PredictedHomeScore]], "Y", "N"))</f>
        <v>_</v>
      </c>
      <c r="R538" s="2"/>
      <c r="S538" s="2" t="str">
        <f t="shared" si="24"/>
        <v>_</v>
      </c>
      <c r="T538" s="45">
        <f>IF(VLOOKUP(Table2[[#This Row],[AwayTeam]],Table3[[Teams]:[D]],2)=VLOOKUP(Table2[[#This Row],[HomeTeam]],Table3[[Teams]:[D]],2),1,0)</f>
        <v>1</v>
      </c>
      <c r="U538" s="45">
        <f>IF(VLOOKUP(Table2[[#This Row],[AwayTeam]],Table3[[Teams]:[D]],3)=VLOOKUP(Table2[[#This Row],[HomeTeam]],Table3[[Teams]:[D]],3),1,0)</f>
        <v>1</v>
      </c>
      <c r="V538" s="45">
        <f>IF(VLOOKUP(Table2[[#This Row],[AwayTeam]],Table3[[Teams]:[D]],2)&lt;&gt;VLOOKUP(Table2[[#This Row],[HomeTeam]],Table3[[Teams]:[D]],2),1,0)</f>
        <v>0</v>
      </c>
    </row>
    <row r="539" spans="1:22" x14ac:dyDescent="0.25">
      <c r="B539" s="1">
        <v>45647</v>
      </c>
      <c r="C539" s="9" t="s">
        <v>649</v>
      </c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Row],[ActualResult]]), "_", IF(Table2[[#This Row],[ActualHomeScore]]=Table2[[#This Row],[PredictedHomeScore]], "Y", "N"))</f>
        <v>_</v>
      </c>
      <c r="R539" s="2"/>
      <c r="S539" s="2" t="str">
        <f t="shared" si="24"/>
        <v>_</v>
      </c>
      <c r="T539" s="45">
        <f>IF(VLOOKUP(Table2[[#This Row],[AwayTeam]],Table3[[Teams]:[D]],2)=VLOOKUP(Table2[[#This Row],[HomeTeam]],Table3[[Teams]:[D]],2),1,0)</f>
        <v>0</v>
      </c>
      <c r="U539" s="45">
        <f>IF(VLOOKUP(Table2[[#This Row],[AwayTeam]],Table3[[Teams]:[D]],3)=VLOOKUP(Table2[[#This Row],[HomeTeam]],Table3[[Teams]:[D]],3),1,0)</f>
        <v>0</v>
      </c>
      <c r="V539" s="45">
        <f>IF(VLOOKUP(Table2[[#This Row],[AwayTeam]],Table3[[Teams]:[D]],2)&lt;&gt;VLOOKUP(Table2[[#This Row],[HomeTeam]],Table3[[Teams]:[D]],2),1,0)</f>
        <v>1</v>
      </c>
    </row>
    <row r="540" spans="1:22" x14ac:dyDescent="0.25">
      <c r="A540" s="5"/>
      <c r="B540" s="3">
        <v>45647</v>
      </c>
      <c r="C540" s="10" t="s">
        <v>650</v>
      </c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Row],[ActualResult]]), "_", IF(Table2[[#This Row],[ActualHomeScore]]=Table2[[#This Row],[PredictedHomeScore]], "Y", "N"))</f>
        <v>_</v>
      </c>
      <c r="R540" s="2"/>
      <c r="S540" s="2" t="str">
        <f t="shared" si="24"/>
        <v>_</v>
      </c>
      <c r="T540" s="45">
        <f>IF(VLOOKUP(Table2[[#This Row],[AwayTeam]],Table3[[Teams]:[D]],2)=VLOOKUP(Table2[[#This Row],[HomeTeam]],Table3[[Teams]:[D]],2),1,0)</f>
        <v>1</v>
      </c>
      <c r="U540" s="45">
        <f>IF(VLOOKUP(Table2[[#This Row],[AwayTeam]],Table3[[Teams]:[D]],3)=VLOOKUP(Table2[[#This Row],[HomeTeam]],Table3[[Teams]:[D]],3),1,0)</f>
        <v>1</v>
      </c>
      <c r="V540" s="45">
        <f>IF(VLOOKUP(Table2[[#This Row],[AwayTeam]],Table3[[Teams]:[D]],2)&lt;&gt;VLOOKUP(Table2[[#This Row],[HomeTeam]],Table3[[Teams]:[D]],2),1,0)</f>
        <v>0</v>
      </c>
    </row>
    <row r="541" spans="1:22" x14ac:dyDescent="0.25">
      <c r="B541" s="1">
        <v>45648</v>
      </c>
      <c r="C541" s="9" t="s">
        <v>651</v>
      </c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Row],[ActualResult]]), "_", IF(Table2[[#This Row],[ActualHomeScore]]=Table2[[#This Row],[PredictedHomeScore]], "Y", "N"))</f>
        <v>_</v>
      </c>
      <c r="R541" s="2"/>
      <c r="S541" s="2" t="str">
        <f t="shared" si="24"/>
        <v>_</v>
      </c>
      <c r="T541" s="45">
        <f>IF(VLOOKUP(Table2[[#This Row],[AwayTeam]],Table3[[Teams]:[D]],2)=VLOOKUP(Table2[[#This Row],[HomeTeam]],Table3[[Teams]:[D]],2),1,0)</f>
        <v>1</v>
      </c>
      <c r="U541" s="45">
        <f>IF(VLOOKUP(Table2[[#This Row],[AwayTeam]],Table3[[Teams]:[D]],3)=VLOOKUP(Table2[[#This Row],[HomeTeam]],Table3[[Teams]:[D]],3),1,0)</f>
        <v>1</v>
      </c>
      <c r="V541" s="45">
        <f>IF(VLOOKUP(Table2[[#This Row],[AwayTeam]],Table3[[Teams]:[D]],2)&lt;&gt;VLOOKUP(Table2[[#This Row],[HomeTeam]],Table3[[Teams]:[D]],2),1,0)</f>
        <v>0</v>
      </c>
    </row>
    <row r="542" spans="1:22" x14ac:dyDescent="0.25">
      <c r="B542" s="1">
        <v>45648</v>
      </c>
      <c r="C542" s="9" t="s">
        <v>652</v>
      </c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Row],[ActualResult]]), "_", IF(Table2[[#This Row],[ActualHomeScore]]=Table2[[#This Row],[PredictedHomeScore]], "Y", "N"))</f>
        <v>_</v>
      </c>
      <c r="R542" s="2"/>
      <c r="S542" s="2" t="str">
        <f t="shared" si="24"/>
        <v>_</v>
      </c>
      <c r="T542" s="45">
        <f>IF(VLOOKUP(Table2[[#This Row],[AwayTeam]],Table3[[Teams]:[D]],2)=VLOOKUP(Table2[[#This Row],[HomeTeam]],Table3[[Teams]:[D]],2),1,0)</f>
        <v>1</v>
      </c>
      <c r="U542" s="45">
        <f>IF(VLOOKUP(Table2[[#This Row],[AwayTeam]],Table3[[Teams]:[D]],3)=VLOOKUP(Table2[[#This Row],[HomeTeam]],Table3[[Teams]:[D]],3),1,0)</f>
        <v>1</v>
      </c>
      <c r="V542" s="45">
        <f>IF(VLOOKUP(Table2[[#This Row],[AwayTeam]],Table3[[Teams]:[D]],2)&lt;&gt;VLOOKUP(Table2[[#This Row],[HomeTeam]],Table3[[Teams]:[D]],2),1,0)</f>
        <v>0</v>
      </c>
    </row>
    <row r="543" spans="1:22" x14ac:dyDescent="0.25">
      <c r="B543" s="1">
        <v>45648</v>
      </c>
      <c r="C543" s="9" t="s">
        <v>653</v>
      </c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Row],[ActualResult]]), "_", IF(Table2[[#This Row],[ActualHomeScore]]=Table2[[#This Row],[PredictedHomeScore]], "Y", "N"))</f>
        <v>_</v>
      </c>
      <c r="R543" s="2"/>
      <c r="S543" s="2" t="str">
        <f t="shared" si="24"/>
        <v>_</v>
      </c>
      <c r="T543" s="45">
        <f>IF(VLOOKUP(Table2[[#This Row],[AwayTeam]],Table3[[Teams]:[D]],2)=VLOOKUP(Table2[[#This Row],[HomeTeam]],Table3[[Teams]:[D]],2),1,0)</f>
        <v>0</v>
      </c>
      <c r="U543" s="45">
        <f>IF(VLOOKUP(Table2[[#This Row],[AwayTeam]],Table3[[Teams]:[D]],3)=VLOOKUP(Table2[[#This Row],[HomeTeam]],Table3[[Teams]:[D]],3),1,0)</f>
        <v>0</v>
      </c>
      <c r="V543" s="45">
        <f>IF(VLOOKUP(Table2[[#This Row],[AwayTeam]],Table3[[Teams]:[D]],2)&lt;&gt;VLOOKUP(Table2[[#This Row],[HomeTeam]],Table3[[Teams]:[D]],2),1,0)</f>
        <v>1</v>
      </c>
    </row>
    <row r="544" spans="1:22" x14ac:dyDescent="0.25">
      <c r="B544" s="1">
        <v>45648</v>
      </c>
      <c r="C544" s="9" t="s">
        <v>654</v>
      </c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Row],[ActualResult]]), "_", IF(Table2[[#This Row],[ActualHomeScore]]=Table2[[#This Row],[PredictedHomeScore]], "Y", "N"))</f>
        <v>_</v>
      </c>
      <c r="R544" s="2"/>
      <c r="S544" s="2" t="str">
        <f t="shared" si="24"/>
        <v>_</v>
      </c>
      <c r="T544" s="45">
        <f>IF(VLOOKUP(Table2[[#This Row],[AwayTeam]],Table3[[Teams]:[D]],2)=VLOOKUP(Table2[[#This Row],[HomeTeam]],Table3[[Teams]:[D]],2),1,0)</f>
        <v>1</v>
      </c>
      <c r="U544" s="45">
        <f>IF(VLOOKUP(Table2[[#This Row],[AwayTeam]],Table3[[Teams]:[D]],3)=VLOOKUP(Table2[[#This Row],[HomeTeam]],Table3[[Teams]:[D]],3),1,0)</f>
        <v>0</v>
      </c>
      <c r="V544" s="45">
        <f>IF(VLOOKUP(Table2[[#This Row],[AwayTeam]],Table3[[Teams]:[D]],2)&lt;&gt;VLOOKUP(Table2[[#This Row],[HomeTeam]],Table3[[Teams]:[D]],2),1,0)</f>
        <v>0</v>
      </c>
    </row>
    <row r="545" spans="1:22" x14ac:dyDescent="0.25">
      <c r="B545" s="1">
        <v>45648</v>
      </c>
      <c r="C545" s="9" t="s">
        <v>655</v>
      </c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Row],[ActualResult]]), "_", IF(Table2[[#This Row],[ActualHomeScore]]=Table2[[#This Row],[PredictedHomeScore]], "Y", "N"))</f>
        <v>_</v>
      </c>
      <c r="R545" s="2"/>
      <c r="S545" s="2" t="str">
        <f t="shared" si="24"/>
        <v>_</v>
      </c>
      <c r="T545" s="45">
        <f>IF(VLOOKUP(Table2[[#This Row],[AwayTeam]],Table3[[Teams]:[D]],2)=VLOOKUP(Table2[[#This Row],[HomeTeam]],Table3[[Teams]:[D]],2),1,0)</f>
        <v>1</v>
      </c>
      <c r="U545" s="45">
        <f>IF(VLOOKUP(Table2[[#This Row],[AwayTeam]],Table3[[Teams]:[D]],3)=VLOOKUP(Table2[[#This Row],[HomeTeam]],Table3[[Teams]:[D]],3),1,0)</f>
        <v>0</v>
      </c>
      <c r="V545" s="45">
        <f>IF(VLOOKUP(Table2[[#This Row],[AwayTeam]],Table3[[Teams]:[D]],2)&lt;&gt;VLOOKUP(Table2[[#This Row],[HomeTeam]],Table3[[Teams]:[D]],2),1,0)</f>
        <v>0</v>
      </c>
    </row>
    <row r="546" spans="1:22" x14ac:dyDescent="0.25">
      <c r="A546" s="5"/>
      <c r="B546" s="3">
        <v>45648</v>
      </c>
      <c r="C546" s="10" t="s">
        <v>656</v>
      </c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Row],[ActualResult]]), "_", IF(Table2[[#This Row],[ActualHomeScore]]=Table2[[#This Row],[PredictedHomeScore]], "Y", "N"))</f>
        <v>_</v>
      </c>
      <c r="R546" s="2"/>
      <c r="S546" s="2" t="str">
        <f t="shared" si="24"/>
        <v>_</v>
      </c>
      <c r="T546" s="45">
        <f>IF(VLOOKUP(Table2[[#This Row],[AwayTeam]],Table3[[Teams]:[D]],2)=VLOOKUP(Table2[[#This Row],[HomeTeam]],Table3[[Teams]:[D]],2),1,0)</f>
        <v>0</v>
      </c>
      <c r="U546" s="45">
        <f>IF(VLOOKUP(Table2[[#This Row],[AwayTeam]],Table3[[Teams]:[D]],3)=VLOOKUP(Table2[[#This Row],[HomeTeam]],Table3[[Teams]:[D]],3),1,0)</f>
        <v>0</v>
      </c>
      <c r="V546" s="45">
        <f>IF(VLOOKUP(Table2[[#This Row],[AwayTeam]],Table3[[Teams]:[D]],2)&lt;&gt;VLOOKUP(Table2[[#This Row],[HomeTeam]],Table3[[Teams]:[D]],2),1,0)</f>
        <v>1</v>
      </c>
    </row>
    <row r="547" spans="1:22" x14ac:dyDescent="0.25">
      <c r="B547" s="1">
        <v>45649</v>
      </c>
      <c r="C547" s="9" t="s">
        <v>657</v>
      </c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Row],[ActualResult]]), "_", IF(Table2[[#This Row],[ActualHomeScore]]=Table2[[#This Row],[PredictedHomeScore]], "Y", "N"))</f>
        <v>_</v>
      </c>
      <c r="R547" s="2"/>
      <c r="S547" s="2" t="str">
        <f t="shared" si="24"/>
        <v>_</v>
      </c>
      <c r="T547" s="45">
        <f>IF(VLOOKUP(Table2[[#This Row],[AwayTeam]],Table3[[Teams]:[D]],2)=VLOOKUP(Table2[[#This Row],[HomeTeam]],Table3[[Teams]:[D]],2),1,0)</f>
        <v>1</v>
      </c>
      <c r="U547" s="45">
        <f>IF(VLOOKUP(Table2[[#This Row],[AwayTeam]],Table3[[Teams]:[D]],3)=VLOOKUP(Table2[[#This Row],[HomeTeam]],Table3[[Teams]:[D]],3),1,0)</f>
        <v>1</v>
      </c>
      <c r="V547" s="45">
        <f>IF(VLOOKUP(Table2[[#This Row],[AwayTeam]],Table3[[Teams]:[D]],2)&lt;&gt;VLOOKUP(Table2[[#This Row],[HomeTeam]],Table3[[Teams]:[D]],2),1,0)</f>
        <v>0</v>
      </c>
    </row>
    <row r="548" spans="1:22" x14ac:dyDescent="0.25">
      <c r="B548" s="1">
        <v>45649</v>
      </c>
      <c r="C548" s="9" t="s">
        <v>658</v>
      </c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Row],[ActualResult]]), "_", IF(Table2[[#This Row],[ActualHomeScore]]=Table2[[#This Row],[PredictedHomeScore]], "Y", "N"))</f>
        <v>_</v>
      </c>
      <c r="R548" s="2"/>
      <c r="S548" s="2" t="str">
        <f t="shared" si="24"/>
        <v>_</v>
      </c>
      <c r="T548" s="45">
        <f>IF(VLOOKUP(Table2[[#This Row],[AwayTeam]],Table3[[Teams]:[D]],2)=VLOOKUP(Table2[[#This Row],[HomeTeam]],Table3[[Teams]:[D]],2),1,0)</f>
        <v>0</v>
      </c>
      <c r="U548" s="45">
        <f>IF(VLOOKUP(Table2[[#This Row],[AwayTeam]],Table3[[Teams]:[D]],3)=VLOOKUP(Table2[[#This Row],[HomeTeam]],Table3[[Teams]:[D]],3),1,0)</f>
        <v>0</v>
      </c>
      <c r="V548" s="45">
        <f>IF(VLOOKUP(Table2[[#This Row],[AwayTeam]],Table3[[Teams]:[D]],2)&lt;&gt;VLOOKUP(Table2[[#This Row],[HomeTeam]],Table3[[Teams]:[D]],2),1,0)</f>
        <v>1</v>
      </c>
    </row>
    <row r="549" spans="1:22" x14ac:dyDescent="0.25">
      <c r="B549" s="1">
        <v>45649</v>
      </c>
      <c r="C549" s="9" t="s">
        <v>659</v>
      </c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Row],[ActualResult]]), "_", IF(Table2[[#This Row],[ActualHomeScore]]=Table2[[#This Row],[PredictedHomeScore]], "Y", "N"))</f>
        <v>_</v>
      </c>
      <c r="R549" s="2"/>
      <c r="S549" s="2" t="str">
        <f t="shared" si="24"/>
        <v>_</v>
      </c>
      <c r="T549" s="45">
        <f>IF(VLOOKUP(Table2[[#This Row],[AwayTeam]],Table3[[Teams]:[D]],2)=VLOOKUP(Table2[[#This Row],[HomeTeam]],Table3[[Teams]:[D]],2),1,0)</f>
        <v>1</v>
      </c>
      <c r="U549" s="45">
        <f>IF(VLOOKUP(Table2[[#This Row],[AwayTeam]],Table3[[Teams]:[D]],3)=VLOOKUP(Table2[[#This Row],[HomeTeam]],Table3[[Teams]:[D]],3),1,0)</f>
        <v>0</v>
      </c>
      <c r="V549" s="45">
        <f>IF(VLOOKUP(Table2[[#This Row],[AwayTeam]],Table3[[Teams]:[D]],2)&lt;&gt;VLOOKUP(Table2[[#This Row],[HomeTeam]],Table3[[Teams]:[D]],2),1,0)</f>
        <v>0</v>
      </c>
    </row>
    <row r="550" spans="1:22" x14ac:dyDescent="0.25">
      <c r="B550" s="1">
        <v>45649</v>
      </c>
      <c r="C550" s="9" t="s">
        <v>660</v>
      </c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Row],[ActualResult]]), "_", IF(Table2[[#This Row],[ActualHomeScore]]=Table2[[#This Row],[PredictedHomeScore]], "Y", "N"))</f>
        <v>_</v>
      </c>
      <c r="R550" s="2"/>
      <c r="S550" s="2" t="str">
        <f t="shared" si="24"/>
        <v>_</v>
      </c>
      <c r="T550" s="45">
        <f>IF(VLOOKUP(Table2[[#This Row],[AwayTeam]],Table3[[Teams]:[D]],2)=VLOOKUP(Table2[[#This Row],[HomeTeam]],Table3[[Teams]:[D]],2),1,0)</f>
        <v>0</v>
      </c>
      <c r="U550" s="45">
        <f>IF(VLOOKUP(Table2[[#This Row],[AwayTeam]],Table3[[Teams]:[D]],3)=VLOOKUP(Table2[[#This Row],[HomeTeam]],Table3[[Teams]:[D]],3),1,0)</f>
        <v>0</v>
      </c>
      <c r="V550" s="45">
        <f>IF(VLOOKUP(Table2[[#This Row],[AwayTeam]],Table3[[Teams]:[D]],2)&lt;&gt;VLOOKUP(Table2[[#This Row],[HomeTeam]],Table3[[Teams]:[D]],2),1,0)</f>
        <v>1</v>
      </c>
    </row>
    <row r="551" spans="1:22" x14ac:dyDescent="0.25">
      <c r="B551" s="1">
        <v>45649</v>
      </c>
      <c r="C551" s="9" t="s">
        <v>661</v>
      </c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Row],[ActualResult]]), "_", IF(Table2[[#This Row],[ActualHomeScore]]=Table2[[#This Row],[PredictedHomeScore]], "Y", "N"))</f>
        <v>_</v>
      </c>
      <c r="R551" s="2"/>
      <c r="S551" s="2" t="str">
        <f t="shared" si="24"/>
        <v>_</v>
      </c>
      <c r="T551" s="45">
        <f>IF(VLOOKUP(Table2[[#This Row],[AwayTeam]],Table3[[Teams]:[D]],2)=VLOOKUP(Table2[[#This Row],[HomeTeam]],Table3[[Teams]:[D]],2),1,0)</f>
        <v>1</v>
      </c>
      <c r="U551" s="45">
        <f>IF(VLOOKUP(Table2[[#This Row],[AwayTeam]],Table3[[Teams]:[D]],3)=VLOOKUP(Table2[[#This Row],[HomeTeam]],Table3[[Teams]:[D]],3),1,0)</f>
        <v>1</v>
      </c>
      <c r="V551" s="45">
        <f>IF(VLOOKUP(Table2[[#This Row],[AwayTeam]],Table3[[Teams]:[D]],2)&lt;&gt;VLOOKUP(Table2[[#This Row],[HomeTeam]],Table3[[Teams]:[D]],2),1,0)</f>
        <v>0</v>
      </c>
    </row>
    <row r="552" spans="1:22" x14ac:dyDescent="0.25">
      <c r="B552" s="1">
        <v>45649</v>
      </c>
      <c r="C552" s="9" t="s">
        <v>662</v>
      </c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Row],[ActualResult]]), "_", IF(Table2[[#This Row],[ActualHomeScore]]=Table2[[#This Row],[PredictedHomeScore]], "Y", "N"))</f>
        <v>_</v>
      </c>
      <c r="R552" s="2"/>
      <c r="S552" s="2" t="str">
        <f t="shared" si="24"/>
        <v>_</v>
      </c>
      <c r="T552" s="45">
        <f>IF(VLOOKUP(Table2[[#This Row],[AwayTeam]],Table3[[Teams]:[D]],2)=VLOOKUP(Table2[[#This Row],[HomeTeam]],Table3[[Teams]:[D]],2),1,0)</f>
        <v>1</v>
      </c>
      <c r="U552" s="45">
        <f>IF(VLOOKUP(Table2[[#This Row],[AwayTeam]],Table3[[Teams]:[D]],3)=VLOOKUP(Table2[[#This Row],[HomeTeam]],Table3[[Teams]:[D]],3),1,0)</f>
        <v>1</v>
      </c>
      <c r="V552" s="45">
        <f>IF(VLOOKUP(Table2[[#This Row],[AwayTeam]],Table3[[Teams]:[D]],2)&lt;&gt;VLOOKUP(Table2[[#This Row],[HomeTeam]],Table3[[Teams]:[D]],2),1,0)</f>
        <v>0</v>
      </c>
    </row>
    <row r="553" spans="1:22" x14ac:dyDescent="0.25">
      <c r="B553" s="1">
        <v>45649</v>
      </c>
      <c r="C553" s="9" t="s">
        <v>663</v>
      </c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Row],[ActualResult]]), "_", IF(Table2[[#This Row],[ActualHomeScore]]=Table2[[#This Row],[PredictedHomeScore]], "Y", "N"))</f>
        <v>_</v>
      </c>
      <c r="R553" s="2"/>
      <c r="S553" s="2" t="str">
        <f t="shared" si="24"/>
        <v>_</v>
      </c>
      <c r="T553" s="45">
        <f>IF(VLOOKUP(Table2[[#This Row],[AwayTeam]],Table3[[Teams]:[D]],2)=VLOOKUP(Table2[[#This Row],[HomeTeam]],Table3[[Teams]:[D]],2),1,0)</f>
        <v>1</v>
      </c>
      <c r="U553" s="45">
        <f>IF(VLOOKUP(Table2[[#This Row],[AwayTeam]],Table3[[Teams]:[D]],3)=VLOOKUP(Table2[[#This Row],[HomeTeam]],Table3[[Teams]:[D]],3),1,0)</f>
        <v>0</v>
      </c>
      <c r="V553" s="45">
        <f>IF(VLOOKUP(Table2[[#This Row],[AwayTeam]],Table3[[Teams]:[D]],2)&lt;&gt;VLOOKUP(Table2[[#This Row],[HomeTeam]],Table3[[Teams]:[D]],2),1,0)</f>
        <v>0</v>
      </c>
    </row>
    <row r="554" spans="1:22" x14ac:dyDescent="0.25">
      <c r="B554" s="1">
        <v>45649</v>
      </c>
      <c r="C554" s="9" t="s">
        <v>664</v>
      </c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Row],[ActualResult]]), "_", IF(Table2[[#This Row],[ActualHomeScore]]=Table2[[#This Row],[PredictedHomeScore]], "Y", "N"))</f>
        <v>_</v>
      </c>
      <c r="R554" s="2"/>
      <c r="S554" s="2" t="str">
        <f t="shared" si="24"/>
        <v>_</v>
      </c>
      <c r="T554" s="45">
        <f>IF(VLOOKUP(Table2[[#This Row],[AwayTeam]],Table3[[Teams]:[D]],2)=VLOOKUP(Table2[[#This Row],[HomeTeam]],Table3[[Teams]:[D]],2),1,0)</f>
        <v>1</v>
      </c>
      <c r="U554" s="45">
        <f>IF(VLOOKUP(Table2[[#This Row],[AwayTeam]],Table3[[Teams]:[D]],3)=VLOOKUP(Table2[[#This Row],[HomeTeam]],Table3[[Teams]:[D]],3),1,0)</f>
        <v>0</v>
      </c>
      <c r="V554" s="45">
        <f>IF(VLOOKUP(Table2[[#This Row],[AwayTeam]],Table3[[Teams]:[D]],2)&lt;&gt;VLOOKUP(Table2[[#This Row],[HomeTeam]],Table3[[Teams]:[D]],2),1,0)</f>
        <v>0</v>
      </c>
    </row>
    <row r="555" spans="1:22" x14ac:dyDescent="0.25">
      <c r="B555" s="1">
        <v>45649</v>
      </c>
      <c r="C555" s="9" t="s">
        <v>665</v>
      </c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Row],[ActualResult]]), "_", IF(Table2[[#This Row],[ActualHomeScore]]=Table2[[#This Row],[PredictedHomeScore]], "Y", "N"))</f>
        <v>_</v>
      </c>
      <c r="R555" s="2"/>
      <c r="S555" s="2" t="str">
        <f t="shared" si="24"/>
        <v>_</v>
      </c>
      <c r="T555" s="45">
        <f>IF(VLOOKUP(Table2[[#This Row],[AwayTeam]],Table3[[Teams]:[D]],2)=VLOOKUP(Table2[[#This Row],[HomeTeam]],Table3[[Teams]:[D]],2),1,0)</f>
        <v>0</v>
      </c>
      <c r="U555" s="45">
        <f>IF(VLOOKUP(Table2[[#This Row],[AwayTeam]],Table3[[Teams]:[D]],3)=VLOOKUP(Table2[[#This Row],[HomeTeam]],Table3[[Teams]:[D]],3),1,0)</f>
        <v>0</v>
      </c>
      <c r="V555" s="45">
        <f>IF(VLOOKUP(Table2[[#This Row],[AwayTeam]],Table3[[Teams]:[D]],2)&lt;&gt;VLOOKUP(Table2[[#This Row],[HomeTeam]],Table3[[Teams]:[D]],2),1,0)</f>
        <v>1</v>
      </c>
    </row>
    <row r="556" spans="1:22" x14ac:dyDescent="0.25">
      <c r="B556" s="1">
        <v>45649</v>
      </c>
      <c r="C556" s="9" t="s">
        <v>666</v>
      </c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Row],[ActualResult]]), "_", IF(Table2[[#This Row],[ActualHomeScore]]=Table2[[#This Row],[PredictedHomeScore]], "Y", "N"))</f>
        <v>_</v>
      </c>
      <c r="R556" s="2"/>
      <c r="S556" s="2" t="str">
        <f t="shared" si="24"/>
        <v>_</v>
      </c>
      <c r="T556" s="45">
        <f>IF(VLOOKUP(Table2[[#This Row],[AwayTeam]],Table3[[Teams]:[D]],2)=VLOOKUP(Table2[[#This Row],[HomeTeam]],Table3[[Teams]:[D]],2),1,0)</f>
        <v>1</v>
      </c>
      <c r="U556" s="45">
        <f>IF(VLOOKUP(Table2[[#This Row],[AwayTeam]],Table3[[Teams]:[D]],3)=VLOOKUP(Table2[[#This Row],[HomeTeam]],Table3[[Teams]:[D]],3),1,0)</f>
        <v>1</v>
      </c>
      <c r="V556" s="45">
        <f>IF(VLOOKUP(Table2[[#This Row],[AwayTeam]],Table3[[Teams]:[D]],2)&lt;&gt;VLOOKUP(Table2[[#This Row],[HomeTeam]],Table3[[Teams]:[D]],2),1,0)</f>
        <v>0</v>
      </c>
    </row>
    <row r="557" spans="1:22" x14ac:dyDescent="0.25">
      <c r="B557" s="1">
        <v>45649</v>
      </c>
      <c r="C557" s="9" t="s">
        <v>667</v>
      </c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Row],[ActualResult]]), "_", IF(Table2[[#This Row],[ActualHomeScore]]=Table2[[#This Row],[PredictedHomeScore]], "Y", "N"))</f>
        <v>_</v>
      </c>
      <c r="R557" s="2"/>
      <c r="S557" s="2" t="str">
        <f t="shared" si="24"/>
        <v>_</v>
      </c>
      <c r="T557" s="45">
        <f>IF(VLOOKUP(Table2[[#This Row],[AwayTeam]],Table3[[Teams]:[D]],2)=VLOOKUP(Table2[[#This Row],[HomeTeam]],Table3[[Teams]:[D]],2),1,0)</f>
        <v>1</v>
      </c>
      <c r="U557" s="45">
        <f>IF(VLOOKUP(Table2[[#This Row],[AwayTeam]],Table3[[Teams]:[D]],3)=VLOOKUP(Table2[[#This Row],[HomeTeam]],Table3[[Teams]:[D]],3),1,0)</f>
        <v>1</v>
      </c>
      <c r="V557" s="45">
        <f>IF(VLOOKUP(Table2[[#This Row],[AwayTeam]],Table3[[Teams]:[D]],2)&lt;&gt;VLOOKUP(Table2[[#This Row],[HomeTeam]],Table3[[Teams]:[D]],2),1,0)</f>
        <v>0</v>
      </c>
    </row>
    <row r="558" spans="1:22" x14ac:dyDescent="0.25">
      <c r="B558" s="1">
        <v>45649</v>
      </c>
      <c r="C558" s="9" t="s">
        <v>668</v>
      </c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Row],[ActualResult]]), "_", IF(Table2[[#This Row],[ActualHomeScore]]=Table2[[#This Row],[PredictedHomeScore]], "Y", "N"))</f>
        <v>_</v>
      </c>
      <c r="R558" s="2"/>
      <c r="S558" s="2" t="str">
        <f t="shared" si="24"/>
        <v>_</v>
      </c>
      <c r="T558" s="45">
        <f>IF(VLOOKUP(Table2[[#This Row],[AwayTeam]],Table3[[Teams]:[D]],2)=VLOOKUP(Table2[[#This Row],[HomeTeam]],Table3[[Teams]:[D]],2),1,0)</f>
        <v>1</v>
      </c>
      <c r="U558" s="45">
        <f>IF(VLOOKUP(Table2[[#This Row],[AwayTeam]],Table3[[Teams]:[D]],3)=VLOOKUP(Table2[[#This Row],[HomeTeam]],Table3[[Teams]:[D]],3),1,0)</f>
        <v>1</v>
      </c>
      <c r="V558" s="45">
        <f>IF(VLOOKUP(Table2[[#This Row],[AwayTeam]],Table3[[Teams]:[D]],2)&lt;&gt;VLOOKUP(Table2[[#This Row],[HomeTeam]],Table3[[Teams]:[D]],2),1,0)</f>
        <v>0</v>
      </c>
    </row>
    <row r="559" spans="1:22" x14ac:dyDescent="0.25">
      <c r="A559" s="5"/>
      <c r="B559" s="3">
        <v>45649</v>
      </c>
      <c r="C559" s="10" t="s">
        <v>669</v>
      </c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Row],[ActualResult]]), "_", IF(Table2[[#This Row],[ActualHomeScore]]=Table2[[#This Row],[PredictedHomeScore]], "Y", "N"))</f>
        <v>_</v>
      </c>
      <c r="R559" s="2"/>
      <c r="S559" s="2" t="str">
        <f t="shared" si="24"/>
        <v>_</v>
      </c>
      <c r="T559" s="45">
        <f>IF(VLOOKUP(Table2[[#This Row],[AwayTeam]],Table3[[Teams]:[D]],2)=VLOOKUP(Table2[[#This Row],[HomeTeam]],Table3[[Teams]:[D]],2),1,0)</f>
        <v>1</v>
      </c>
      <c r="U559" s="45">
        <f>IF(VLOOKUP(Table2[[#This Row],[AwayTeam]],Table3[[Teams]:[D]],3)=VLOOKUP(Table2[[#This Row],[HomeTeam]],Table3[[Teams]:[D]],3),1,0)</f>
        <v>1</v>
      </c>
      <c r="V559" s="45">
        <f>IF(VLOOKUP(Table2[[#This Row],[AwayTeam]],Table3[[Teams]:[D]],2)&lt;&gt;VLOOKUP(Table2[[#This Row],[HomeTeam]],Table3[[Teams]:[D]],2),1,0)</f>
        <v>0</v>
      </c>
    </row>
    <row r="560" spans="1:22" x14ac:dyDescent="0.25">
      <c r="B560" s="1">
        <v>45653</v>
      </c>
      <c r="C560" s="9" t="s">
        <v>670</v>
      </c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Row],[ActualResult]]), "_", IF(Table2[[#This Row],[ActualHomeScore]]=Table2[[#This Row],[PredictedHomeScore]], "Y", "N"))</f>
        <v>_</v>
      </c>
      <c r="R560" s="2"/>
      <c r="S560" s="2" t="str">
        <f t="shared" si="24"/>
        <v>_</v>
      </c>
      <c r="T560" s="45">
        <f>IF(VLOOKUP(Table2[[#This Row],[AwayTeam]],Table3[[Teams]:[D]],2)=VLOOKUP(Table2[[#This Row],[HomeTeam]],Table3[[Teams]:[D]],2),1,0)</f>
        <v>0</v>
      </c>
      <c r="U560" s="45">
        <f>IF(VLOOKUP(Table2[[#This Row],[AwayTeam]],Table3[[Teams]:[D]],3)=VLOOKUP(Table2[[#This Row],[HomeTeam]],Table3[[Teams]:[D]],3),1,0)</f>
        <v>0</v>
      </c>
      <c r="V560" s="45">
        <f>IF(VLOOKUP(Table2[[#This Row],[AwayTeam]],Table3[[Teams]:[D]],2)&lt;&gt;VLOOKUP(Table2[[#This Row],[HomeTeam]],Table3[[Teams]:[D]],2),1,0)</f>
        <v>1</v>
      </c>
    </row>
    <row r="561" spans="1:22" x14ac:dyDescent="0.25">
      <c r="B561" s="1">
        <v>45653</v>
      </c>
      <c r="C561" s="9" t="s">
        <v>671</v>
      </c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Row],[ActualResult]]), "_", IF(Table2[[#This Row],[ActualHomeScore]]=Table2[[#This Row],[PredictedHomeScore]], "Y", "N"))</f>
        <v>_</v>
      </c>
      <c r="R561" s="2"/>
      <c r="S561" s="2" t="str">
        <f t="shared" si="24"/>
        <v>_</v>
      </c>
      <c r="T561" s="45">
        <f>IF(VLOOKUP(Table2[[#This Row],[AwayTeam]],Table3[[Teams]:[D]],2)=VLOOKUP(Table2[[#This Row],[HomeTeam]],Table3[[Teams]:[D]],2),1,0)</f>
        <v>1</v>
      </c>
      <c r="U561" s="45">
        <f>IF(VLOOKUP(Table2[[#This Row],[AwayTeam]],Table3[[Teams]:[D]],3)=VLOOKUP(Table2[[#This Row],[HomeTeam]],Table3[[Teams]:[D]],3),1,0)</f>
        <v>1</v>
      </c>
      <c r="V561" s="45">
        <f>IF(VLOOKUP(Table2[[#This Row],[AwayTeam]],Table3[[Teams]:[D]],2)&lt;&gt;VLOOKUP(Table2[[#This Row],[HomeTeam]],Table3[[Teams]:[D]],2),1,0)</f>
        <v>0</v>
      </c>
    </row>
    <row r="562" spans="1:22" x14ac:dyDescent="0.25">
      <c r="B562" s="1">
        <v>45653</v>
      </c>
      <c r="C562" s="9" t="s">
        <v>672</v>
      </c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Row],[ActualResult]]), "_", IF(Table2[[#This Row],[ActualHomeScore]]=Table2[[#This Row],[PredictedHomeScore]], "Y", "N"))</f>
        <v>_</v>
      </c>
      <c r="R562" s="2"/>
      <c r="S562" s="2" t="str">
        <f t="shared" si="24"/>
        <v>_</v>
      </c>
      <c r="T562" s="45">
        <f>IF(VLOOKUP(Table2[[#This Row],[AwayTeam]],Table3[[Teams]:[D]],2)=VLOOKUP(Table2[[#This Row],[HomeTeam]],Table3[[Teams]:[D]],2),1,0)</f>
        <v>1</v>
      </c>
      <c r="U562" s="45">
        <f>IF(VLOOKUP(Table2[[#This Row],[AwayTeam]],Table3[[Teams]:[D]],3)=VLOOKUP(Table2[[#This Row],[HomeTeam]],Table3[[Teams]:[D]],3),1,0)</f>
        <v>1</v>
      </c>
      <c r="V562" s="45">
        <f>IF(VLOOKUP(Table2[[#This Row],[AwayTeam]],Table3[[Teams]:[D]],2)&lt;&gt;VLOOKUP(Table2[[#This Row],[HomeTeam]],Table3[[Teams]:[D]],2),1,0)</f>
        <v>0</v>
      </c>
    </row>
    <row r="563" spans="1:22" x14ac:dyDescent="0.25">
      <c r="B563" s="1">
        <v>45653</v>
      </c>
      <c r="C563" s="9" t="s">
        <v>673</v>
      </c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Row],[ActualResult]]), "_", IF(Table2[[#This Row],[ActualHomeScore]]=Table2[[#This Row],[PredictedHomeScore]], "Y", "N"))</f>
        <v>_</v>
      </c>
      <c r="R563" s="2"/>
      <c r="S563" s="2" t="str">
        <f t="shared" si="24"/>
        <v>_</v>
      </c>
      <c r="T563" s="45">
        <f>IF(VLOOKUP(Table2[[#This Row],[AwayTeam]],Table3[[Teams]:[D]],2)=VLOOKUP(Table2[[#This Row],[HomeTeam]],Table3[[Teams]:[D]],2),1,0)</f>
        <v>1</v>
      </c>
      <c r="U563" s="45">
        <f>IF(VLOOKUP(Table2[[#This Row],[AwayTeam]],Table3[[Teams]:[D]],3)=VLOOKUP(Table2[[#This Row],[HomeTeam]],Table3[[Teams]:[D]],3),1,0)</f>
        <v>0</v>
      </c>
      <c r="V563" s="45">
        <f>IF(VLOOKUP(Table2[[#This Row],[AwayTeam]],Table3[[Teams]:[D]],2)&lt;&gt;VLOOKUP(Table2[[#This Row],[HomeTeam]],Table3[[Teams]:[D]],2),1,0)</f>
        <v>0</v>
      </c>
    </row>
    <row r="564" spans="1:22" x14ac:dyDescent="0.25">
      <c r="B564" s="1">
        <v>45653</v>
      </c>
      <c r="C564" s="9" t="s">
        <v>674</v>
      </c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Row],[ActualResult]]), "_", IF(Table2[[#This Row],[ActualHomeScore]]=Table2[[#This Row],[PredictedHomeScore]], "Y", "N"))</f>
        <v>_</v>
      </c>
      <c r="R564" s="2"/>
      <c r="S564" s="2" t="str">
        <f t="shared" si="24"/>
        <v>_</v>
      </c>
      <c r="T564" s="45">
        <f>IF(VLOOKUP(Table2[[#This Row],[AwayTeam]],Table3[[Teams]:[D]],2)=VLOOKUP(Table2[[#This Row],[HomeTeam]],Table3[[Teams]:[D]],2),1,0)</f>
        <v>1</v>
      </c>
      <c r="U564" s="45">
        <f>IF(VLOOKUP(Table2[[#This Row],[AwayTeam]],Table3[[Teams]:[D]],3)=VLOOKUP(Table2[[#This Row],[HomeTeam]],Table3[[Teams]:[D]],3),1,0)</f>
        <v>1</v>
      </c>
      <c r="V564" s="45">
        <f>IF(VLOOKUP(Table2[[#This Row],[AwayTeam]],Table3[[Teams]:[D]],2)&lt;&gt;VLOOKUP(Table2[[#This Row],[HomeTeam]],Table3[[Teams]:[D]],2),1,0)</f>
        <v>0</v>
      </c>
    </row>
    <row r="565" spans="1:22" x14ac:dyDescent="0.25">
      <c r="B565" s="1">
        <v>45653</v>
      </c>
      <c r="C565" s="9" t="s">
        <v>675</v>
      </c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Row],[ActualResult]]), "_", IF(Table2[[#This Row],[ActualHomeScore]]=Table2[[#This Row],[PredictedHomeScore]], "Y", "N"))</f>
        <v>_</v>
      </c>
      <c r="R565" s="2"/>
      <c r="S565" s="2" t="str">
        <f t="shared" si="24"/>
        <v>_</v>
      </c>
      <c r="T565" s="45">
        <f>IF(VLOOKUP(Table2[[#This Row],[AwayTeam]],Table3[[Teams]:[D]],2)=VLOOKUP(Table2[[#This Row],[HomeTeam]],Table3[[Teams]:[D]],2),1,0)</f>
        <v>1</v>
      </c>
      <c r="U565" s="45">
        <f>IF(VLOOKUP(Table2[[#This Row],[AwayTeam]],Table3[[Teams]:[D]],3)=VLOOKUP(Table2[[#This Row],[HomeTeam]],Table3[[Teams]:[D]],3),1,0)</f>
        <v>1</v>
      </c>
      <c r="V565" s="45">
        <f>IF(VLOOKUP(Table2[[#This Row],[AwayTeam]],Table3[[Teams]:[D]],2)&lt;&gt;VLOOKUP(Table2[[#This Row],[HomeTeam]],Table3[[Teams]:[D]],2),1,0)</f>
        <v>0</v>
      </c>
    </row>
    <row r="566" spans="1:22" x14ac:dyDescent="0.25">
      <c r="B566" s="1">
        <v>45653</v>
      </c>
      <c r="C566" s="9" t="s">
        <v>676</v>
      </c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Row],[ActualResult]]), "_", IF(Table2[[#This Row],[ActualHomeScore]]=Table2[[#This Row],[PredictedHomeScore]], "Y", "N"))</f>
        <v>_</v>
      </c>
      <c r="R566" s="2"/>
      <c r="S566" s="2" t="str">
        <f t="shared" si="24"/>
        <v>_</v>
      </c>
      <c r="T566" s="45">
        <f>IF(VLOOKUP(Table2[[#This Row],[AwayTeam]],Table3[[Teams]:[D]],2)=VLOOKUP(Table2[[#This Row],[HomeTeam]],Table3[[Teams]:[D]],2),1,0)</f>
        <v>1</v>
      </c>
      <c r="U566" s="45">
        <f>IF(VLOOKUP(Table2[[#This Row],[AwayTeam]],Table3[[Teams]:[D]],3)=VLOOKUP(Table2[[#This Row],[HomeTeam]],Table3[[Teams]:[D]],3),1,0)</f>
        <v>1</v>
      </c>
      <c r="V566" s="45">
        <f>IF(VLOOKUP(Table2[[#This Row],[AwayTeam]],Table3[[Teams]:[D]],2)&lt;&gt;VLOOKUP(Table2[[#This Row],[HomeTeam]],Table3[[Teams]:[D]],2),1,0)</f>
        <v>0</v>
      </c>
    </row>
    <row r="567" spans="1:22" x14ac:dyDescent="0.25">
      <c r="A567" s="5"/>
      <c r="B567" s="3">
        <v>45653</v>
      </c>
      <c r="C567" s="10" t="s">
        <v>677</v>
      </c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Row],[ActualResult]]), "_", IF(Table2[[#This Row],[ActualHomeScore]]=Table2[[#This Row],[PredictedHomeScore]], "Y", "N"))</f>
        <v>_</v>
      </c>
      <c r="R567" s="2"/>
      <c r="S567" s="2" t="str">
        <f t="shared" si="24"/>
        <v>_</v>
      </c>
      <c r="T567" s="45">
        <f>IF(VLOOKUP(Table2[[#This Row],[AwayTeam]],Table3[[Teams]:[D]],2)=VLOOKUP(Table2[[#This Row],[HomeTeam]],Table3[[Teams]:[D]],2),1,0)</f>
        <v>1</v>
      </c>
      <c r="U567" s="45">
        <f>IF(VLOOKUP(Table2[[#This Row],[AwayTeam]],Table3[[Teams]:[D]],3)=VLOOKUP(Table2[[#This Row],[HomeTeam]],Table3[[Teams]:[D]],3),1,0)</f>
        <v>1</v>
      </c>
      <c r="V567" s="45">
        <f>IF(VLOOKUP(Table2[[#This Row],[AwayTeam]],Table3[[Teams]:[D]],2)&lt;&gt;VLOOKUP(Table2[[#This Row],[HomeTeam]],Table3[[Teams]:[D]],2),1,0)</f>
        <v>0</v>
      </c>
    </row>
    <row r="568" spans="1:22" x14ac:dyDescent="0.25">
      <c r="B568" s="1">
        <v>45654</v>
      </c>
      <c r="C568" s="9" t="s">
        <v>678</v>
      </c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Row],[ActualResult]]), "_", IF(Table2[[#This Row],[ActualHomeScore]]=Table2[[#This Row],[PredictedHomeScore]], "Y", "N"))</f>
        <v>_</v>
      </c>
      <c r="R568" s="2"/>
      <c r="S568" s="2" t="str">
        <f t="shared" si="24"/>
        <v>_</v>
      </c>
      <c r="T568" s="45">
        <f>IF(VLOOKUP(Table2[[#This Row],[AwayTeam]],Table3[[Teams]:[D]],2)=VLOOKUP(Table2[[#This Row],[HomeTeam]],Table3[[Teams]:[D]],2),1,0)</f>
        <v>1</v>
      </c>
      <c r="U568" s="45">
        <f>IF(VLOOKUP(Table2[[#This Row],[AwayTeam]],Table3[[Teams]:[D]],3)=VLOOKUP(Table2[[#This Row],[HomeTeam]],Table3[[Teams]:[D]],3),1,0)</f>
        <v>1</v>
      </c>
      <c r="V568" s="45">
        <f>IF(VLOOKUP(Table2[[#This Row],[AwayTeam]],Table3[[Teams]:[D]],2)&lt;&gt;VLOOKUP(Table2[[#This Row],[HomeTeam]],Table3[[Teams]:[D]],2),1,0)</f>
        <v>0</v>
      </c>
    </row>
    <row r="569" spans="1:22" x14ac:dyDescent="0.25">
      <c r="B569" s="1">
        <v>45654</v>
      </c>
      <c r="C569" s="9" t="s">
        <v>679</v>
      </c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Row],[ActualResult]]), "_", IF(Table2[[#This Row],[ActualHomeScore]]=Table2[[#This Row],[PredictedHomeScore]], "Y", "N"))</f>
        <v>_</v>
      </c>
      <c r="R569" s="2"/>
      <c r="S569" s="2" t="str">
        <f t="shared" si="24"/>
        <v>_</v>
      </c>
      <c r="T569" s="45">
        <f>IF(VLOOKUP(Table2[[#This Row],[AwayTeam]],Table3[[Teams]:[D]],2)=VLOOKUP(Table2[[#This Row],[HomeTeam]],Table3[[Teams]:[D]],2),1,0)</f>
        <v>1</v>
      </c>
      <c r="U569" s="45">
        <f>IF(VLOOKUP(Table2[[#This Row],[AwayTeam]],Table3[[Teams]:[D]],3)=VLOOKUP(Table2[[#This Row],[HomeTeam]],Table3[[Teams]:[D]],3),1,0)</f>
        <v>1</v>
      </c>
      <c r="V569" s="45">
        <f>IF(VLOOKUP(Table2[[#This Row],[AwayTeam]],Table3[[Teams]:[D]],2)&lt;&gt;VLOOKUP(Table2[[#This Row],[HomeTeam]],Table3[[Teams]:[D]],2),1,0)</f>
        <v>0</v>
      </c>
    </row>
    <row r="570" spans="1:22" x14ac:dyDescent="0.25">
      <c r="B570" s="1">
        <v>45654</v>
      </c>
      <c r="C570" s="9" t="s">
        <v>680</v>
      </c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Row],[ActualResult]]), "_", IF(Table2[[#This Row],[ActualHomeScore]]=Table2[[#This Row],[PredictedHomeScore]], "Y", "N"))</f>
        <v>_</v>
      </c>
      <c r="R570" s="2"/>
      <c r="S570" s="2" t="str">
        <f t="shared" si="24"/>
        <v>_</v>
      </c>
      <c r="T570" s="45">
        <f>IF(VLOOKUP(Table2[[#This Row],[AwayTeam]],Table3[[Teams]:[D]],2)=VLOOKUP(Table2[[#This Row],[HomeTeam]],Table3[[Teams]:[D]],2),1,0)</f>
        <v>0</v>
      </c>
      <c r="U570" s="45">
        <f>IF(VLOOKUP(Table2[[#This Row],[AwayTeam]],Table3[[Teams]:[D]],3)=VLOOKUP(Table2[[#This Row],[HomeTeam]],Table3[[Teams]:[D]],3),1,0)</f>
        <v>0</v>
      </c>
      <c r="V570" s="45">
        <f>IF(VLOOKUP(Table2[[#This Row],[AwayTeam]],Table3[[Teams]:[D]],2)&lt;&gt;VLOOKUP(Table2[[#This Row],[HomeTeam]],Table3[[Teams]:[D]],2),1,0)</f>
        <v>1</v>
      </c>
    </row>
    <row r="571" spans="1:22" x14ac:dyDescent="0.25">
      <c r="B571" s="1">
        <v>45654</v>
      </c>
      <c r="C571" s="9" t="s">
        <v>681</v>
      </c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Row],[ActualResult]]), "_", IF(Table2[[#This Row],[ActualHomeScore]]=Table2[[#This Row],[PredictedHomeScore]], "Y", "N"))</f>
        <v>_</v>
      </c>
      <c r="R571" s="2"/>
      <c r="S571" s="2" t="str">
        <f t="shared" si="24"/>
        <v>_</v>
      </c>
      <c r="T571" s="45">
        <f>IF(VLOOKUP(Table2[[#This Row],[AwayTeam]],Table3[[Teams]:[D]],2)=VLOOKUP(Table2[[#This Row],[HomeTeam]],Table3[[Teams]:[D]],2),1,0)</f>
        <v>1</v>
      </c>
      <c r="U571" s="45">
        <f>IF(VLOOKUP(Table2[[#This Row],[AwayTeam]],Table3[[Teams]:[D]],3)=VLOOKUP(Table2[[#This Row],[HomeTeam]],Table3[[Teams]:[D]],3),1,0)</f>
        <v>1</v>
      </c>
      <c r="V571" s="45">
        <f>IF(VLOOKUP(Table2[[#This Row],[AwayTeam]],Table3[[Teams]:[D]],2)&lt;&gt;VLOOKUP(Table2[[#This Row],[HomeTeam]],Table3[[Teams]:[D]],2),1,0)</f>
        <v>0</v>
      </c>
    </row>
    <row r="572" spans="1:22" x14ac:dyDescent="0.25">
      <c r="B572" s="1">
        <v>45654</v>
      </c>
      <c r="C572" s="9" t="s">
        <v>682</v>
      </c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Row],[ActualResult]]), "_", IF(Table2[[#This Row],[ActualHomeScore]]=Table2[[#This Row],[PredictedHomeScore]], "Y", "N"))</f>
        <v>_</v>
      </c>
      <c r="R572" s="2"/>
      <c r="S572" s="2" t="str">
        <f t="shared" si="24"/>
        <v>_</v>
      </c>
      <c r="T572" s="45">
        <f>IF(VLOOKUP(Table2[[#This Row],[AwayTeam]],Table3[[Teams]:[D]],2)=VLOOKUP(Table2[[#This Row],[HomeTeam]],Table3[[Teams]:[D]],2),1,0)</f>
        <v>1</v>
      </c>
      <c r="U572" s="45">
        <f>IF(VLOOKUP(Table2[[#This Row],[AwayTeam]],Table3[[Teams]:[D]],3)=VLOOKUP(Table2[[#This Row],[HomeTeam]],Table3[[Teams]:[D]],3),1,0)</f>
        <v>0</v>
      </c>
      <c r="V572" s="45">
        <f>IF(VLOOKUP(Table2[[#This Row],[AwayTeam]],Table3[[Teams]:[D]],2)&lt;&gt;VLOOKUP(Table2[[#This Row],[HomeTeam]],Table3[[Teams]:[D]],2),1,0)</f>
        <v>0</v>
      </c>
    </row>
    <row r="573" spans="1:22" x14ac:dyDescent="0.25">
      <c r="B573" s="1">
        <v>45654</v>
      </c>
      <c r="C573" s="9" t="s">
        <v>683</v>
      </c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Row],[ActualResult]]), "_", IF(Table2[[#This Row],[ActualHomeScore]]=Table2[[#This Row],[PredictedHomeScore]], "Y", "N"))</f>
        <v>_</v>
      </c>
      <c r="R573" s="2"/>
      <c r="S573" s="2" t="str">
        <f t="shared" si="24"/>
        <v>_</v>
      </c>
      <c r="T573" s="45">
        <f>IF(VLOOKUP(Table2[[#This Row],[AwayTeam]],Table3[[Teams]:[D]],2)=VLOOKUP(Table2[[#This Row],[HomeTeam]],Table3[[Teams]:[D]],2),1,0)</f>
        <v>1</v>
      </c>
      <c r="U573" s="45">
        <f>IF(VLOOKUP(Table2[[#This Row],[AwayTeam]],Table3[[Teams]:[D]],3)=VLOOKUP(Table2[[#This Row],[HomeTeam]],Table3[[Teams]:[D]],3),1,0)</f>
        <v>0</v>
      </c>
      <c r="V573" s="45">
        <f>IF(VLOOKUP(Table2[[#This Row],[AwayTeam]],Table3[[Teams]:[D]],2)&lt;&gt;VLOOKUP(Table2[[#This Row],[HomeTeam]],Table3[[Teams]:[D]],2),1,0)</f>
        <v>0</v>
      </c>
    </row>
    <row r="574" spans="1:22" x14ac:dyDescent="0.25">
      <c r="B574" s="1">
        <v>45654</v>
      </c>
      <c r="C574" s="9" t="s">
        <v>684</v>
      </c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Row],[ActualResult]]), "_", IF(Table2[[#This Row],[ActualHomeScore]]=Table2[[#This Row],[PredictedHomeScore]], "Y", "N"))</f>
        <v>_</v>
      </c>
      <c r="R574" s="2"/>
      <c r="S574" s="2" t="str">
        <f t="shared" si="24"/>
        <v>_</v>
      </c>
      <c r="T574" s="45">
        <f>IF(VLOOKUP(Table2[[#This Row],[AwayTeam]],Table3[[Teams]:[D]],2)=VLOOKUP(Table2[[#This Row],[HomeTeam]],Table3[[Teams]:[D]],2),1,0)</f>
        <v>1</v>
      </c>
      <c r="U574" s="45">
        <f>IF(VLOOKUP(Table2[[#This Row],[AwayTeam]],Table3[[Teams]:[D]],3)=VLOOKUP(Table2[[#This Row],[HomeTeam]],Table3[[Teams]:[D]],3),1,0)</f>
        <v>0</v>
      </c>
      <c r="V574" s="45">
        <f>IF(VLOOKUP(Table2[[#This Row],[AwayTeam]],Table3[[Teams]:[D]],2)&lt;&gt;VLOOKUP(Table2[[#This Row],[HomeTeam]],Table3[[Teams]:[D]],2),1,0)</f>
        <v>0</v>
      </c>
    </row>
    <row r="575" spans="1:22" x14ac:dyDescent="0.25">
      <c r="B575" s="1">
        <v>45654</v>
      </c>
      <c r="C575" s="9" t="s">
        <v>685</v>
      </c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Row],[ActualResult]]), "_", IF(Table2[[#This Row],[ActualHomeScore]]=Table2[[#This Row],[PredictedHomeScore]], "Y", "N"))</f>
        <v>_</v>
      </c>
      <c r="R575" s="2"/>
      <c r="S575" s="2" t="str">
        <f t="shared" si="24"/>
        <v>_</v>
      </c>
      <c r="T575" s="45">
        <f>IF(VLOOKUP(Table2[[#This Row],[AwayTeam]],Table3[[Teams]:[D]],2)=VLOOKUP(Table2[[#This Row],[HomeTeam]],Table3[[Teams]:[D]],2),1,0)</f>
        <v>1</v>
      </c>
      <c r="U575" s="45">
        <f>IF(VLOOKUP(Table2[[#This Row],[AwayTeam]],Table3[[Teams]:[D]],3)=VLOOKUP(Table2[[#This Row],[HomeTeam]],Table3[[Teams]:[D]],3),1,0)</f>
        <v>1</v>
      </c>
      <c r="V575" s="45">
        <f>IF(VLOOKUP(Table2[[#This Row],[AwayTeam]],Table3[[Teams]:[D]],2)&lt;&gt;VLOOKUP(Table2[[#This Row],[HomeTeam]],Table3[[Teams]:[D]],2),1,0)</f>
        <v>0</v>
      </c>
    </row>
    <row r="576" spans="1:22" x14ac:dyDescent="0.25">
      <c r="B576" s="1">
        <v>45654</v>
      </c>
      <c r="C576" s="9" t="s">
        <v>686</v>
      </c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Row],[ActualResult]]), "_", IF(Table2[[#This Row],[ActualHomeScore]]=Table2[[#This Row],[PredictedHomeScore]], "Y", "N"))</f>
        <v>_</v>
      </c>
      <c r="R576" s="2"/>
      <c r="S576" s="2" t="str">
        <f t="shared" si="24"/>
        <v>_</v>
      </c>
      <c r="T576" s="45">
        <f>IF(VLOOKUP(Table2[[#This Row],[AwayTeam]],Table3[[Teams]:[D]],2)=VLOOKUP(Table2[[#This Row],[HomeTeam]],Table3[[Teams]:[D]],2),1,0)</f>
        <v>0</v>
      </c>
      <c r="U576" s="45">
        <f>IF(VLOOKUP(Table2[[#This Row],[AwayTeam]],Table3[[Teams]:[D]],3)=VLOOKUP(Table2[[#This Row],[HomeTeam]],Table3[[Teams]:[D]],3),1,0)</f>
        <v>0</v>
      </c>
      <c r="V576" s="45">
        <f>IF(VLOOKUP(Table2[[#This Row],[AwayTeam]],Table3[[Teams]:[D]],2)&lt;&gt;VLOOKUP(Table2[[#This Row],[HomeTeam]],Table3[[Teams]:[D]],2),1,0)</f>
        <v>1</v>
      </c>
    </row>
    <row r="577" spans="1:22" x14ac:dyDescent="0.25">
      <c r="B577" s="1">
        <v>45654</v>
      </c>
      <c r="C577" s="9" t="s">
        <v>687</v>
      </c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Row],[ActualResult]]), "_", IF(Table2[[#This Row],[ActualHomeScore]]=Table2[[#This Row],[PredictedHomeScore]], "Y", "N"))</f>
        <v>_</v>
      </c>
      <c r="R577" s="2"/>
      <c r="S577" s="2" t="str">
        <f t="shared" si="24"/>
        <v>_</v>
      </c>
      <c r="T577" s="45">
        <f>IF(VLOOKUP(Table2[[#This Row],[AwayTeam]],Table3[[Teams]:[D]],2)=VLOOKUP(Table2[[#This Row],[HomeTeam]],Table3[[Teams]:[D]],2),1,0)</f>
        <v>1</v>
      </c>
      <c r="U577" s="45">
        <f>IF(VLOOKUP(Table2[[#This Row],[AwayTeam]],Table3[[Teams]:[D]],3)=VLOOKUP(Table2[[#This Row],[HomeTeam]],Table3[[Teams]:[D]],3),1,0)</f>
        <v>1</v>
      </c>
      <c r="V577" s="45">
        <f>IF(VLOOKUP(Table2[[#This Row],[AwayTeam]],Table3[[Teams]:[D]],2)&lt;&gt;VLOOKUP(Table2[[#This Row],[HomeTeam]],Table3[[Teams]:[D]],2),1,0)</f>
        <v>0</v>
      </c>
    </row>
    <row r="578" spans="1:22" x14ac:dyDescent="0.25">
      <c r="A578" s="5"/>
      <c r="B578" s="3">
        <v>45654</v>
      </c>
      <c r="C578" s="10" t="s">
        <v>688</v>
      </c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Row],[ActualResult]]), "_", IF(Table2[[#This Row],[ActualHomeScore]]=Table2[[#This Row],[PredictedHomeScore]], "Y", "N"))</f>
        <v>_</v>
      </c>
      <c r="R578" s="2"/>
      <c r="S578" s="2" t="str">
        <f t="shared" si="24"/>
        <v>_</v>
      </c>
      <c r="T578" s="45">
        <f>IF(VLOOKUP(Table2[[#This Row],[AwayTeam]],Table3[[Teams]:[D]],2)=VLOOKUP(Table2[[#This Row],[HomeTeam]],Table3[[Teams]:[D]],2),1,0)</f>
        <v>1</v>
      </c>
      <c r="U578" s="45">
        <f>IF(VLOOKUP(Table2[[#This Row],[AwayTeam]],Table3[[Teams]:[D]],3)=VLOOKUP(Table2[[#This Row],[HomeTeam]],Table3[[Teams]:[D]],3),1,0)</f>
        <v>1</v>
      </c>
      <c r="V578" s="45">
        <f>IF(VLOOKUP(Table2[[#This Row],[AwayTeam]],Table3[[Teams]:[D]],2)&lt;&gt;VLOOKUP(Table2[[#This Row],[HomeTeam]],Table3[[Teams]:[D]],2),1,0)</f>
        <v>0</v>
      </c>
    </row>
    <row r="579" spans="1:22" x14ac:dyDescent="0.25">
      <c r="B579" s="1">
        <v>45655</v>
      </c>
      <c r="C579" s="9" t="s">
        <v>689</v>
      </c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Row],[ActualResult]]),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  <c r="T579" s="45">
        <f>IF(VLOOKUP(Table2[[#This Row],[AwayTeam]],Table3[[Teams]:[D]],2)=VLOOKUP(Table2[[#This Row],[HomeTeam]],Table3[[Teams]:[D]],2),1,0)</f>
        <v>0</v>
      </c>
      <c r="U579" s="45">
        <f>IF(VLOOKUP(Table2[[#This Row],[AwayTeam]],Table3[[Teams]:[D]],3)=VLOOKUP(Table2[[#This Row],[HomeTeam]],Table3[[Teams]:[D]],3),1,0)</f>
        <v>0</v>
      </c>
      <c r="V579" s="45">
        <f>IF(VLOOKUP(Table2[[#This Row],[AwayTeam]],Table3[[Teams]:[D]],2)&lt;&gt;VLOOKUP(Table2[[#This Row],[HomeTeam]],Table3[[Teams]:[D]],2),1,0)</f>
        <v>1</v>
      </c>
    </row>
    <row r="580" spans="1:22" x14ac:dyDescent="0.25">
      <c r="B580" s="1">
        <v>45655</v>
      </c>
      <c r="C580" s="9" t="s">
        <v>690</v>
      </c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Row],[ActualResult]]), "_", IF(Table2[[#This Row],[ActualHomeScore]]=Table2[[#This Row],[PredictedHomeScore]], "Y", "N"))</f>
        <v>_</v>
      </c>
      <c r="R580" s="2"/>
      <c r="S580" s="2" t="str">
        <f t="shared" si="27"/>
        <v>_</v>
      </c>
      <c r="T580" s="45">
        <f>IF(VLOOKUP(Table2[[#This Row],[AwayTeam]],Table3[[Teams]:[D]],2)=VLOOKUP(Table2[[#This Row],[HomeTeam]],Table3[[Teams]:[D]],2),1,0)</f>
        <v>1</v>
      </c>
      <c r="U580" s="45">
        <f>IF(VLOOKUP(Table2[[#This Row],[AwayTeam]],Table3[[Teams]:[D]],3)=VLOOKUP(Table2[[#This Row],[HomeTeam]],Table3[[Teams]:[D]],3),1,0)</f>
        <v>1</v>
      </c>
      <c r="V580" s="45">
        <f>IF(VLOOKUP(Table2[[#This Row],[AwayTeam]],Table3[[Teams]:[D]],2)&lt;&gt;VLOOKUP(Table2[[#This Row],[HomeTeam]],Table3[[Teams]:[D]],2),1,0)</f>
        <v>0</v>
      </c>
    </row>
    <row r="581" spans="1:22" x14ac:dyDescent="0.25">
      <c r="B581" s="1">
        <v>45655</v>
      </c>
      <c r="C581" s="9" t="s">
        <v>691</v>
      </c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Row],[ActualResult]]), "_", IF(Table2[[#This Row],[ActualHomeScore]]=Table2[[#This Row],[PredictedHomeScore]], "Y", "N"))</f>
        <v>_</v>
      </c>
      <c r="R581" s="2"/>
      <c r="S581" s="2" t="str">
        <f t="shared" si="27"/>
        <v>_</v>
      </c>
      <c r="T581" s="45">
        <f>IF(VLOOKUP(Table2[[#This Row],[AwayTeam]],Table3[[Teams]:[D]],2)=VLOOKUP(Table2[[#This Row],[HomeTeam]],Table3[[Teams]:[D]],2),1,0)</f>
        <v>1</v>
      </c>
      <c r="U581" s="45">
        <f>IF(VLOOKUP(Table2[[#This Row],[AwayTeam]],Table3[[Teams]:[D]],3)=VLOOKUP(Table2[[#This Row],[HomeTeam]],Table3[[Teams]:[D]],3),1,0)</f>
        <v>0</v>
      </c>
      <c r="V581" s="45">
        <f>IF(VLOOKUP(Table2[[#This Row],[AwayTeam]],Table3[[Teams]:[D]],2)&lt;&gt;VLOOKUP(Table2[[#This Row],[HomeTeam]],Table3[[Teams]:[D]],2),1,0)</f>
        <v>0</v>
      </c>
    </row>
    <row r="582" spans="1:22" x14ac:dyDescent="0.25">
      <c r="B582" s="1">
        <v>45655</v>
      </c>
      <c r="C582" s="9" t="s">
        <v>692</v>
      </c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Row],[ActualResult]]), "_", IF(Table2[[#This Row],[ActualHomeScore]]=Table2[[#This Row],[PredictedHomeScore]], "Y", "N"))</f>
        <v>_</v>
      </c>
      <c r="R582" s="2"/>
      <c r="S582" s="2" t="str">
        <f t="shared" si="27"/>
        <v>_</v>
      </c>
      <c r="T582" s="45">
        <f>IF(VLOOKUP(Table2[[#This Row],[AwayTeam]],Table3[[Teams]:[D]],2)=VLOOKUP(Table2[[#This Row],[HomeTeam]],Table3[[Teams]:[D]],2),1,0)</f>
        <v>1</v>
      </c>
      <c r="U582" s="45">
        <f>IF(VLOOKUP(Table2[[#This Row],[AwayTeam]],Table3[[Teams]:[D]],3)=VLOOKUP(Table2[[#This Row],[HomeTeam]],Table3[[Teams]:[D]],3),1,0)</f>
        <v>1</v>
      </c>
      <c r="V582" s="45">
        <f>IF(VLOOKUP(Table2[[#This Row],[AwayTeam]],Table3[[Teams]:[D]],2)&lt;&gt;VLOOKUP(Table2[[#This Row],[HomeTeam]],Table3[[Teams]:[D]],2),1,0)</f>
        <v>0</v>
      </c>
    </row>
    <row r="583" spans="1:22" x14ac:dyDescent="0.25">
      <c r="B583" s="1">
        <v>45655</v>
      </c>
      <c r="C583" s="9" t="s">
        <v>693</v>
      </c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Row],[ActualResult]]), "_", IF(Table2[[#This Row],[ActualHomeScore]]=Table2[[#This Row],[PredictedHomeScore]], "Y", "N"))</f>
        <v>_</v>
      </c>
      <c r="R583" s="2"/>
      <c r="S583" s="2" t="str">
        <f t="shared" si="27"/>
        <v>_</v>
      </c>
      <c r="T583" s="45">
        <f>IF(VLOOKUP(Table2[[#This Row],[AwayTeam]],Table3[[Teams]:[D]],2)=VLOOKUP(Table2[[#This Row],[HomeTeam]],Table3[[Teams]:[D]],2),1,0)</f>
        <v>1</v>
      </c>
      <c r="U583" s="45">
        <f>IF(VLOOKUP(Table2[[#This Row],[AwayTeam]],Table3[[Teams]:[D]],3)=VLOOKUP(Table2[[#This Row],[HomeTeam]],Table3[[Teams]:[D]],3),1,0)</f>
        <v>1</v>
      </c>
      <c r="V583" s="45">
        <f>IF(VLOOKUP(Table2[[#This Row],[AwayTeam]],Table3[[Teams]:[D]],2)&lt;&gt;VLOOKUP(Table2[[#This Row],[HomeTeam]],Table3[[Teams]:[D]],2),1,0)</f>
        <v>0</v>
      </c>
    </row>
    <row r="584" spans="1:22" x14ac:dyDescent="0.25">
      <c r="B584" s="1">
        <v>45655</v>
      </c>
      <c r="C584" s="9" t="s">
        <v>694</v>
      </c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Row],[ActualResult]]), "_", IF(Table2[[#This Row],[ActualHomeScore]]=Table2[[#This Row],[PredictedHomeScore]], "Y", "N"))</f>
        <v>_</v>
      </c>
      <c r="R584" s="2"/>
      <c r="S584" s="2" t="str">
        <f t="shared" si="27"/>
        <v>_</v>
      </c>
      <c r="T584" s="45">
        <f>IF(VLOOKUP(Table2[[#This Row],[AwayTeam]],Table3[[Teams]:[D]],2)=VLOOKUP(Table2[[#This Row],[HomeTeam]],Table3[[Teams]:[D]],2),1,0)</f>
        <v>0</v>
      </c>
      <c r="U584" s="45">
        <f>IF(VLOOKUP(Table2[[#This Row],[AwayTeam]],Table3[[Teams]:[D]],3)=VLOOKUP(Table2[[#This Row],[HomeTeam]],Table3[[Teams]:[D]],3),1,0)</f>
        <v>0</v>
      </c>
      <c r="V584" s="45">
        <f>IF(VLOOKUP(Table2[[#This Row],[AwayTeam]],Table3[[Teams]:[D]],2)&lt;&gt;VLOOKUP(Table2[[#This Row],[HomeTeam]],Table3[[Teams]:[D]],2),1,0)</f>
        <v>1</v>
      </c>
    </row>
    <row r="585" spans="1:22" x14ac:dyDescent="0.25">
      <c r="B585" s="1">
        <v>45655</v>
      </c>
      <c r="C585" s="9" t="s">
        <v>695</v>
      </c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Row],[ActualResult]]), "_", IF(Table2[[#This Row],[ActualHomeScore]]=Table2[[#This Row],[PredictedHomeScore]], "Y", "N"))</f>
        <v>_</v>
      </c>
      <c r="R585" s="2"/>
      <c r="S585" s="2" t="str">
        <f t="shared" si="27"/>
        <v>_</v>
      </c>
      <c r="T585" s="45">
        <f>IF(VLOOKUP(Table2[[#This Row],[AwayTeam]],Table3[[Teams]:[D]],2)=VLOOKUP(Table2[[#This Row],[HomeTeam]],Table3[[Teams]:[D]],2),1,0)</f>
        <v>1</v>
      </c>
      <c r="U585" s="45">
        <f>IF(VLOOKUP(Table2[[#This Row],[AwayTeam]],Table3[[Teams]:[D]],3)=VLOOKUP(Table2[[#This Row],[HomeTeam]],Table3[[Teams]:[D]],3),1,0)</f>
        <v>1</v>
      </c>
      <c r="V585" s="45">
        <f>IF(VLOOKUP(Table2[[#This Row],[AwayTeam]],Table3[[Teams]:[D]],2)&lt;&gt;VLOOKUP(Table2[[#This Row],[HomeTeam]],Table3[[Teams]:[D]],2),1,0)</f>
        <v>0</v>
      </c>
    </row>
    <row r="586" spans="1:22" x14ac:dyDescent="0.25">
      <c r="B586" s="1">
        <v>45655</v>
      </c>
      <c r="C586" s="9" t="s">
        <v>696</v>
      </c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Row],[ActualResult]]), "_", IF(Table2[[#This Row],[ActualHomeScore]]=Table2[[#This Row],[PredictedHomeScore]], "Y", "N"))</f>
        <v>_</v>
      </c>
      <c r="R586" s="2"/>
      <c r="S586" s="2" t="str">
        <f t="shared" si="27"/>
        <v>_</v>
      </c>
      <c r="T586" s="45">
        <f>IF(VLOOKUP(Table2[[#This Row],[AwayTeam]],Table3[[Teams]:[D]],2)=VLOOKUP(Table2[[#This Row],[HomeTeam]],Table3[[Teams]:[D]],2),1,0)</f>
        <v>1</v>
      </c>
      <c r="U586" s="45">
        <f>IF(VLOOKUP(Table2[[#This Row],[AwayTeam]],Table3[[Teams]:[D]],3)=VLOOKUP(Table2[[#This Row],[HomeTeam]],Table3[[Teams]:[D]],3),1,0)</f>
        <v>1</v>
      </c>
      <c r="V586" s="45">
        <f>IF(VLOOKUP(Table2[[#This Row],[AwayTeam]],Table3[[Teams]:[D]],2)&lt;&gt;VLOOKUP(Table2[[#This Row],[HomeTeam]],Table3[[Teams]:[D]],2),1,0)</f>
        <v>0</v>
      </c>
    </row>
    <row r="587" spans="1:22" x14ac:dyDescent="0.25">
      <c r="A587" s="5"/>
      <c r="B587" s="3">
        <v>45655</v>
      </c>
      <c r="C587" s="10" t="s">
        <v>697</v>
      </c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Row],[ActualResult]]), "_", IF(Table2[[#This Row],[ActualHomeScore]]=Table2[[#This Row],[PredictedHomeScore]], "Y", "N"))</f>
        <v>_</v>
      </c>
      <c r="R587" s="2"/>
      <c r="S587" s="2" t="str">
        <f t="shared" si="27"/>
        <v>_</v>
      </c>
      <c r="T587" s="45">
        <f>IF(VLOOKUP(Table2[[#This Row],[AwayTeam]],Table3[[Teams]:[D]],2)=VLOOKUP(Table2[[#This Row],[HomeTeam]],Table3[[Teams]:[D]],2),1,0)</f>
        <v>0</v>
      </c>
      <c r="U587" s="45">
        <f>IF(VLOOKUP(Table2[[#This Row],[AwayTeam]],Table3[[Teams]:[D]],3)=VLOOKUP(Table2[[#This Row],[HomeTeam]],Table3[[Teams]:[D]],3),1,0)</f>
        <v>0</v>
      </c>
      <c r="V587" s="45">
        <f>IF(VLOOKUP(Table2[[#This Row],[AwayTeam]],Table3[[Teams]:[D]],2)&lt;&gt;VLOOKUP(Table2[[#This Row],[HomeTeam]],Table3[[Teams]:[D]],2),1,0)</f>
        <v>1</v>
      </c>
    </row>
    <row r="588" spans="1:22" x14ac:dyDescent="0.25">
      <c r="B588" s="1">
        <v>45656</v>
      </c>
      <c r="C588" s="9" t="s">
        <v>698</v>
      </c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Row],[ActualResult]]), "_", IF(Table2[[#This Row],[ActualHomeScore]]=Table2[[#This Row],[PredictedHomeScore]], "Y", "N"))</f>
        <v>_</v>
      </c>
      <c r="R588" s="2"/>
      <c r="S588" s="2" t="str">
        <f t="shared" si="27"/>
        <v>_</v>
      </c>
      <c r="T588" s="45">
        <f>IF(VLOOKUP(Table2[[#This Row],[AwayTeam]],Table3[[Teams]:[D]],2)=VLOOKUP(Table2[[#This Row],[HomeTeam]],Table3[[Teams]:[D]],2),1,0)</f>
        <v>1</v>
      </c>
      <c r="U588" s="45">
        <f>IF(VLOOKUP(Table2[[#This Row],[AwayTeam]],Table3[[Teams]:[D]],3)=VLOOKUP(Table2[[#This Row],[HomeTeam]],Table3[[Teams]:[D]],3),1,0)</f>
        <v>0</v>
      </c>
      <c r="V588" s="45">
        <f>IF(VLOOKUP(Table2[[#This Row],[AwayTeam]],Table3[[Teams]:[D]],2)&lt;&gt;VLOOKUP(Table2[[#This Row],[HomeTeam]],Table3[[Teams]:[D]],2),1,0)</f>
        <v>0</v>
      </c>
    </row>
    <row r="589" spans="1:22" x14ac:dyDescent="0.25">
      <c r="B589" s="1">
        <v>45656</v>
      </c>
      <c r="C589" s="9" t="s">
        <v>699</v>
      </c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Row],[ActualResult]]), "_", IF(Table2[[#This Row],[ActualHomeScore]]=Table2[[#This Row],[PredictedHomeScore]], "Y", "N"))</f>
        <v>_</v>
      </c>
      <c r="R589" s="2"/>
      <c r="S589" s="2" t="str">
        <f t="shared" si="27"/>
        <v>_</v>
      </c>
      <c r="T589" s="45">
        <f>IF(VLOOKUP(Table2[[#This Row],[AwayTeam]],Table3[[Teams]:[D]],2)=VLOOKUP(Table2[[#This Row],[HomeTeam]],Table3[[Teams]:[D]],2),1,0)</f>
        <v>1</v>
      </c>
      <c r="U589" s="45">
        <f>IF(VLOOKUP(Table2[[#This Row],[AwayTeam]],Table3[[Teams]:[D]],3)=VLOOKUP(Table2[[#This Row],[HomeTeam]],Table3[[Teams]:[D]],3),1,0)</f>
        <v>1</v>
      </c>
      <c r="V589" s="45">
        <f>IF(VLOOKUP(Table2[[#This Row],[AwayTeam]],Table3[[Teams]:[D]],2)&lt;&gt;VLOOKUP(Table2[[#This Row],[HomeTeam]],Table3[[Teams]:[D]],2),1,0)</f>
        <v>0</v>
      </c>
    </row>
    <row r="590" spans="1:22" x14ac:dyDescent="0.25">
      <c r="A590" s="5"/>
      <c r="B590" s="3">
        <v>45656</v>
      </c>
      <c r="C590" s="10" t="s">
        <v>700</v>
      </c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Row],[ActualResult]]), "_", IF(Table2[[#This Row],[ActualHomeScore]]=Table2[[#This Row],[PredictedHomeScore]], "Y", "N"))</f>
        <v>_</v>
      </c>
      <c r="R590" s="2"/>
      <c r="S590" s="2" t="str">
        <f t="shared" si="27"/>
        <v>_</v>
      </c>
      <c r="T590" s="45">
        <f>IF(VLOOKUP(Table2[[#This Row],[AwayTeam]],Table3[[Teams]:[D]],2)=VLOOKUP(Table2[[#This Row],[HomeTeam]],Table3[[Teams]:[D]],2),1,0)</f>
        <v>1</v>
      </c>
      <c r="U590" s="45">
        <f>IF(VLOOKUP(Table2[[#This Row],[AwayTeam]],Table3[[Teams]:[D]],3)=VLOOKUP(Table2[[#This Row],[HomeTeam]],Table3[[Teams]:[D]],3),1,0)</f>
        <v>0</v>
      </c>
      <c r="V590" s="45">
        <f>IF(VLOOKUP(Table2[[#This Row],[AwayTeam]],Table3[[Teams]:[D]],2)&lt;&gt;VLOOKUP(Table2[[#This Row],[HomeTeam]],Table3[[Teams]:[D]],2),1,0)</f>
        <v>0</v>
      </c>
    </row>
    <row r="591" spans="1:22" x14ac:dyDescent="0.25">
      <c r="B591" s="1">
        <v>45657</v>
      </c>
      <c r="C591" s="9" t="s">
        <v>701</v>
      </c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Row],[ActualResult]]), "_", IF(Table2[[#This Row],[ActualHomeScore]]=Table2[[#This Row],[PredictedHomeScore]], "Y", "N"))</f>
        <v>_</v>
      </c>
      <c r="R591" s="2"/>
      <c r="S591" s="2" t="str">
        <f t="shared" si="27"/>
        <v>_</v>
      </c>
      <c r="T591" s="45">
        <f>IF(VLOOKUP(Table2[[#This Row],[AwayTeam]],Table3[[Teams]:[D]],2)=VLOOKUP(Table2[[#This Row],[HomeTeam]],Table3[[Teams]:[D]],2),1,0)</f>
        <v>1</v>
      </c>
      <c r="U591" s="45">
        <f>IF(VLOOKUP(Table2[[#This Row],[AwayTeam]],Table3[[Teams]:[D]],3)=VLOOKUP(Table2[[#This Row],[HomeTeam]],Table3[[Teams]:[D]],3),1,0)</f>
        <v>0</v>
      </c>
      <c r="V591" s="45">
        <f>IF(VLOOKUP(Table2[[#This Row],[AwayTeam]],Table3[[Teams]:[D]],2)&lt;&gt;VLOOKUP(Table2[[#This Row],[HomeTeam]],Table3[[Teams]:[D]],2),1,0)</f>
        <v>0</v>
      </c>
    </row>
    <row r="592" spans="1:22" x14ac:dyDescent="0.25">
      <c r="B592" s="1">
        <v>45657</v>
      </c>
      <c r="C592" s="9" t="s">
        <v>702</v>
      </c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Row],[ActualResult]]), "_", IF(Table2[[#This Row],[ActualHomeScore]]=Table2[[#This Row],[PredictedHomeScore]], "Y", "N"))</f>
        <v>_</v>
      </c>
      <c r="R592" s="2"/>
      <c r="S592" s="2" t="str">
        <f t="shared" si="27"/>
        <v>_</v>
      </c>
      <c r="T592" s="45">
        <f>IF(VLOOKUP(Table2[[#This Row],[AwayTeam]],Table3[[Teams]:[D]],2)=VLOOKUP(Table2[[#This Row],[HomeTeam]],Table3[[Teams]:[D]],2),1,0)</f>
        <v>1</v>
      </c>
      <c r="U592" s="45">
        <f>IF(VLOOKUP(Table2[[#This Row],[AwayTeam]],Table3[[Teams]:[D]],3)=VLOOKUP(Table2[[#This Row],[HomeTeam]],Table3[[Teams]:[D]],3),1,0)</f>
        <v>0</v>
      </c>
      <c r="V592" s="45">
        <f>IF(VLOOKUP(Table2[[#This Row],[AwayTeam]],Table3[[Teams]:[D]],2)&lt;&gt;VLOOKUP(Table2[[#This Row],[HomeTeam]],Table3[[Teams]:[D]],2),1,0)</f>
        <v>0</v>
      </c>
    </row>
    <row r="593" spans="1:22" x14ac:dyDescent="0.25">
      <c r="B593" s="1">
        <v>45657</v>
      </c>
      <c r="C593" s="9" t="s">
        <v>703</v>
      </c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Row],[ActualResult]]), "_", IF(Table2[[#This Row],[ActualHomeScore]]=Table2[[#This Row],[PredictedHomeScore]], "Y", "N"))</f>
        <v>_</v>
      </c>
      <c r="R593" s="2"/>
      <c r="S593" s="2" t="str">
        <f t="shared" si="27"/>
        <v>_</v>
      </c>
      <c r="T593" s="45">
        <f>IF(VLOOKUP(Table2[[#This Row],[AwayTeam]],Table3[[Teams]:[D]],2)=VLOOKUP(Table2[[#This Row],[HomeTeam]],Table3[[Teams]:[D]],2),1,0)</f>
        <v>0</v>
      </c>
      <c r="U593" s="45">
        <f>IF(VLOOKUP(Table2[[#This Row],[AwayTeam]],Table3[[Teams]:[D]],3)=VLOOKUP(Table2[[#This Row],[HomeTeam]],Table3[[Teams]:[D]],3),1,0)</f>
        <v>0</v>
      </c>
      <c r="V593" s="45">
        <f>IF(VLOOKUP(Table2[[#This Row],[AwayTeam]],Table3[[Teams]:[D]],2)&lt;&gt;VLOOKUP(Table2[[#This Row],[HomeTeam]],Table3[[Teams]:[D]],2),1,0)</f>
        <v>1</v>
      </c>
    </row>
    <row r="594" spans="1:22" x14ac:dyDescent="0.25">
      <c r="B594" s="1">
        <v>45657</v>
      </c>
      <c r="C594" s="9" t="s">
        <v>704</v>
      </c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Row],[ActualResult]]), "_", IF(Table2[[#This Row],[ActualHomeScore]]=Table2[[#This Row],[PredictedHomeScore]], "Y", "N"))</f>
        <v>_</v>
      </c>
      <c r="R594" s="2"/>
      <c r="S594" s="2" t="str">
        <f t="shared" si="27"/>
        <v>_</v>
      </c>
      <c r="T594" s="45">
        <f>IF(VLOOKUP(Table2[[#This Row],[AwayTeam]],Table3[[Teams]:[D]],2)=VLOOKUP(Table2[[#This Row],[HomeTeam]],Table3[[Teams]:[D]],2),1,0)</f>
        <v>1</v>
      </c>
      <c r="U594" s="45">
        <f>IF(VLOOKUP(Table2[[#This Row],[AwayTeam]],Table3[[Teams]:[D]],3)=VLOOKUP(Table2[[#This Row],[HomeTeam]],Table3[[Teams]:[D]],3),1,0)</f>
        <v>1</v>
      </c>
      <c r="V594" s="45">
        <f>IF(VLOOKUP(Table2[[#This Row],[AwayTeam]],Table3[[Teams]:[D]],2)&lt;&gt;VLOOKUP(Table2[[#This Row],[HomeTeam]],Table3[[Teams]:[D]],2),1,0)</f>
        <v>0</v>
      </c>
    </row>
    <row r="595" spans="1:22" x14ac:dyDescent="0.25">
      <c r="B595" s="1">
        <v>45657</v>
      </c>
      <c r="C595" s="9" t="s">
        <v>705</v>
      </c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Row],[ActualResult]]), "_", IF(Table2[[#This Row],[ActualHomeScore]]=Table2[[#This Row],[PredictedHomeScore]], "Y", "N"))</f>
        <v>_</v>
      </c>
      <c r="R595" s="2"/>
      <c r="S595" s="2" t="str">
        <f t="shared" si="27"/>
        <v>_</v>
      </c>
      <c r="T595" s="45">
        <f>IF(VLOOKUP(Table2[[#This Row],[AwayTeam]],Table3[[Teams]:[D]],2)=VLOOKUP(Table2[[#This Row],[HomeTeam]],Table3[[Teams]:[D]],2),1,0)</f>
        <v>1</v>
      </c>
      <c r="U595" s="45">
        <f>IF(VLOOKUP(Table2[[#This Row],[AwayTeam]],Table3[[Teams]:[D]],3)=VLOOKUP(Table2[[#This Row],[HomeTeam]],Table3[[Teams]:[D]],3),1,0)</f>
        <v>0</v>
      </c>
      <c r="V595" s="45">
        <f>IF(VLOOKUP(Table2[[#This Row],[AwayTeam]],Table3[[Teams]:[D]],2)&lt;&gt;VLOOKUP(Table2[[#This Row],[HomeTeam]],Table3[[Teams]:[D]],2),1,0)</f>
        <v>0</v>
      </c>
    </row>
    <row r="596" spans="1:22" x14ac:dyDescent="0.25">
      <c r="B596" s="1">
        <v>45657</v>
      </c>
      <c r="C596" s="9" t="s">
        <v>706</v>
      </c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Row],[ActualResult]]), "_", IF(Table2[[#This Row],[ActualHomeScore]]=Table2[[#This Row],[PredictedHomeScore]], "Y", "N"))</f>
        <v>_</v>
      </c>
      <c r="R596" s="2"/>
      <c r="S596" s="2" t="str">
        <f t="shared" si="27"/>
        <v>_</v>
      </c>
      <c r="T596" s="45">
        <f>IF(VLOOKUP(Table2[[#This Row],[AwayTeam]],Table3[[Teams]:[D]],2)=VLOOKUP(Table2[[#This Row],[HomeTeam]],Table3[[Teams]:[D]],2),1,0)</f>
        <v>1</v>
      </c>
      <c r="U596" s="45">
        <f>IF(VLOOKUP(Table2[[#This Row],[AwayTeam]],Table3[[Teams]:[D]],3)=VLOOKUP(Table2[[#This Row],[HomeTeam]],Table3[[Teams]:[D]],3),1,0)</f>
        <v>1</v>
      </c>
      <c r="V596" s="45">
        <f>IF(VLOOKUP(Table2[[#This Row],[AwayTeam]],Table3[[Teams]:[D]],2)&lt;&gt;VLOOKUP(Table2[[#This Row],[HomeTeam]],Table3[[Teams]:[D]],2),1,0)</f>
        <v>0</v>
      </c>
    </row>
    <row r="597" spans="1:22" x14ac:dyDescent="0.25">
      <c r="B597" s="1">
        <v>45657</v>
      </c>
      <c r="C597" s="9" t="s">
        <v>707</v>
      </c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Row],[ActualResult]]), "_", IF(Table2[[#This Row],[ActualHomeScore]]=Table2[[#This Row],[PredictedHomeScore]], "Y", "N"))</f>
        <v>_</v>
      </c>
      <c r="R597" s="2"/>
      <c r="S597" s="2" t="str">
        <f t="shared" si="27"/>
        <v>_</v>
      </c>
      <c r="T597" s="45">
        <f>IF(VLOOKUP(Table2[[#This Row],[AwayTeam]],Table3[[Teams]:[D]],2)=VLOOKUP(Table2[[#This Row],[HomeTeam]],Table3[[Teams]:[D]],2),1,0)</f>
        <v>0</v>
      </c>
      <c r="U597" s="45">
        <f>IF(VLOOKUP(Table2[[#This Row],[AwayTeam]],Table3[[Teams]:[D]],3)=VLOOKUP(Table2[[#This Row],[HomeTeam]],Table3[[Teams]:[D]],3),1,0)</f>
        <v>0</v>
      </c>
      <c r="V597" s="45">
        <f>IF(VLOOKUP(Table2[[#This Row],[AwayTeam]],Table3[[Teams]:[D]],2)&lt;&gt;VLOOKUP(Table2[[#This Row],[HomeTeam]],Table3[[Teams]:[D]],2),1,0)</f>
        <v>1</v>
      </c>
    </row>
    <row r="598" spans="1:22" x14ac:dyDescent="0.25">
      <c r="B598" s="1">
        <v>45657</v>
      </c>
      <c r="C598" s="9" t="s">
        <v>708</v>
      </c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Row],[ActualResult]]), "_", IF(Table2[[#This Row],[ActualHomeScore]]=Table2[[#This Row],[PredictedHomeScore]], "Y", "N"))</f>
        <v>_</v>
      </c>
      <c r="R598" s="2"/>
      <c r="S598" s="2" t="str">
        <f t="shared" si="27"/>
        <v>_</v>
      </c>
      <c r="T598" s="45">
        <f>IF(VLOOKUP(Table2[[#This Row],[AwayTeam]],Table3[[Teams]:[D]],2)=VLOOKUP(Table2[[#This Row],[HomeTeam]],Table3[[Teams]:[D]],2),1,0)</f>
        <v>1</v>
      </c>
      <c r="U598" s="45">
        <f>IF(VLOOKUP(Table2[[#This Row],[AwayTeam]],Table3[[Teams]:[D]],3)=VLOOKUP(Table2[[#This Row],[HomeTeam]],Table3[[Teams]:[D]],3),1,0)</f>
        <v>1</v>
      </c>
      <c r="V598" s="45">
        <f>IF(VLOOKUP(Table2[[#This Row],[AwayTeam]],Table3[[Teams]:[D]],2)&lt;&gt;VLOOKUP(Table2[[#This Row],[HomeTeam]],Table3[[Teams]:[D]],2),1,0)</f>
        <v>0</v>
      </c>
    </row>
    <row r="599" spans="1:22" x14ac:dyDescent="0.25">
      <c r="B599" s="1">
        <v>45657</v>
      </c>
      <c r="C599" s="9" t="s">
        <v>709</v>
      </c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Row],[ActualResult]]), "_", IF(Table2[[#This Row],[ActualHomeScore]]=Table2[[#This Row],[PredictedHomeScore]], "Y", "N"))</f>
        <v>_</v>
      </c>
      <c r="R599" s="2"/>
      <c r="S599" s="2" t="str">
        <f t="shared" si="27"/>
        <v>_</v>
      </c>
      <c r="T599" s="45">
        <f>IF(VLOOKUP(Table2[[#This Row],[AwayTeam]],Table3[[Teams]:[D]],2)=VLOOKUP(Table2[[#This Row],[HomeTeam]],Table3[[Teams]:[D]],2),1,0)</f>
        <v>1</v>
      </c>
      <c r="U599" s="45">
        <f>IF(VLOOKUP(Table2[[#This Row],[AwayTeam]],Table3[[Teams]:[D]],3)=VLOOKUP(Table2[[#This Row],[HomeTeam]],Table3[[Teams]:[D]],3),1,0)</f>
        <v>1</v>
      </c>
      <c r="V599" s="45">
        <f>IF(VLOOKUP(Table2[[#This Row],[AwayTeam]],Table3[[Teams]:[D]],2)&lt;&gt;VLOOKUP(Table2[[#This Row],[HomeTeam]],Table3[[Teams]:[D]],2),1,0)</f>
        <v>0</v>
      </c>
    </row>
    <row r="600" spans="1:22" x14ac:dyDescent="0.25">
      <c r="B600" s="1">
        <v>45657</v>
      </c>
      <c r="C600" s="9" t="s">
        <v>710</v>
      </c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Row],[ActualResult]]), "_", IF(Table2[[#This Row],[ActualHomeScore]]=Table2[[#This Row],[PredictedHomeScore]], "Y", "N"))</f>
        <v>_</v>
      </c>
      <c r="R600" s="2"/>
      <c r="S600" s="2" t="str">
        <f t="shared" si="27"/>
        <v>_</v>
      </c>
      <c r="T600" s="45">
        <f>IF(VLOOKUP(Table2[[#This Row],[AwayTeam]],Table3[[Teams]:[D]],2)=VLOOKUP(Table2[[#This Row],[HomeTeam]],Table3[[Teams]:[D]],2),1,0)</f>
        <v>0</v>
      </c>
      <c r="U600" s="45">
        <f>IF(VLOOKUP(Table2[[#This Row],[AwayTeam]],Table3[[Teams]:[D]],3)=VLOOKUP(Table2[[#This Row],[HomeTeam]],Table3[[Teams]:[D]],3),1,0)</f>
        <v>0</v>
      </c>
      <c r="V600" s="45">
        <f>IF(VLOOKUP(Table2[[#This Row],[AwayTeam]],Table3[[Teams]:[D]],2)&lt;&gt;VLOOKUP(Table2[[#This Row],[HomeTeam]],Table3[[Teams]:[D]],2),1,0)</f>
        <v>1</v>
      </c>
    </row>
    <row r="601" spans="1:22" x14ac:dyDescent="0.25">
      <c r="B601" s="1">
        <v>45657</v>
      </c>
      <c r="C601" s="9" t="s">
        <v>711</v>
      </c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Row],[ActualResult]]), "_", IF(Table2[[#This Row],[ActualHomeScore]]=Table2[[#This Row],[PredictedHomeScore]], "Y", "N"))</f>
        <v>_</v>
      </c>
      <c r="R601" s="2"/>
      <c r="S601" s="2" t="str">
        <f t="shared" si="27"/>
        <v>_</v>
      </c>
      <c r="T601" s="45">
        <f>IF(VLOOKUP(Table2[[#This Row],[AwayTeam]],Table3[[Teams]:[D]],2)=VLOOKUP(Table2[[#This Row],[HomeTeam]],Table3[[Teams]:[D]],2),1,0)</f>
        <v>0</v>
      </c>
      <c r="U601" s="45">
        <f>IF(VLOOKUP(Table2[[#This Row],[AwayTeam]],Table3[[Teams]:[D]],3)=VLOOKUP(Table2[[#This Row],[HomeTeam]],Table3[[Teams]:[D]],3),1,0)</f>
        <v>0</v>
      </c>
      <c r="V601" s="45">
        <f>IF(VLOOKUP(Table2[[#This Row],[AwayTeam]],Table3[[Teams]:[D]],2)&lt;&gt;VLOOKUP(Table2[[#This Row],[HomeTeam]],Table3[[Teams]:[D]],2),1,0)</f>
        <v>1</v>
      </c>
    </row>
    <row r="602" spans="1:22" x14ac:dyDescent="0.25">
      <c r="B602" s="1">
        <v>45657</v>
      </c>
      <c r="C602" s="9" t="s">
        <v>712</v>
      </c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Row],[ActualResult]]), "_", IF(Table2[[#This Row],[ActualHomeScore]]=Table2[[#This Row],[PredictedHomeScore]], "Y", "N"))</f>
        <v>_</v>
      </c>
      <c r="R602" s="2"/>
      <c r="S602" s="2" t="str">
        <f t="shared" si="27"/>
        <v>_</v>
      </c>
      <c r="T602" s="45">
        <f>IF(VLOOKUP(Table2[[#This Row],[AwayTeam]],Table3[[Teams]:[D]],2)=VLOOKUP(Table2[[#This Row],[HomeTeam]],Table3[[Teams]:[D]],2),1,0)</f>
        <v>1</v>
      </c>
      <c r="U602" s="45">
        <f>IF(VLOOKUP(Table2[[#This Row],[AwayTeam]],Table3[[Teams]:[D]],3)=VLOOKUP(Table2[[#This Row],[HomeTeam]],Table3[[Teams]:[D]],3),1,0)</f>
        <v>1</v>
      </c>
      <c r="V602" s="45">
        <f>IF(VLOOKUP(Table2[[#This Row],[AwayTeam]],Table3[[Teams]:[D]],2)&lt;&gt;VLOOKUP(Table2[[#This Row],[HomeTeam]],Table3[[Teams]:[D]],2),1,0)</f>
        <v>0</v>
      </c>
    </row>
    <row r="603" spans="1:22" x14ac:dyDescent="0.25">
      <c r="A603" s="5"/>
      <c r="B603" s="3">
        <v>45657</v>
      </c>
      <c r="C603" s="10" t="s">
        <v>713</v>
      </c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Row],[ActualResult]]), "_", IF(Table2[[#This Row],[ActualHomeScore]]=Table2[[#This Row],[PredictedHomeScore]], "Y", "N"))</f>
        <v>_</v>
      </c>
      <c r="R603" s="2"/>
      <c r="S603" s="2" t="str">
        <f t="shared" si="27"/>
        <v>_</v>
      </c>
      <c r="T603" s="45">
        <f>IF(VLOOKUP(Table2[[#This Row],[AwayTeam]],Table3[[Teams]:[D]],2)=VLOOKUP(Table2[[#This Row],[HomeTeam]],Table3[[Teams]:[D]],2),1,0)</f>
        <v>1</v>
      </c>
      <c r="U603" s="45">
        <f>IF(VLOOKUP(Table2[[#This Row],[AwayTeam]],Table3[[Teams]:[D]],3)=VLOOKUP(Table2[[#This Row],[HomeTeam]],Table3[[Teams]:[D]],3),1,0)</f>
        <v>0</v>
      </c>
      <c r="V603" s="45">
        <f>IF(VLOOKUP(Table2[[#This Row],[AwayTeam]],Table3[[Teams]:[D]],2)&lt;&gt;VLOOKUP(Table2[[#This Row],[HomeTeam]],Table3[[Teams]:[D]],2),1,0)</f>
        <v>0</v>
      </c>
    </row>
    <row r="604" spans="1:22" x14ac:dyDescent="0.25">
      <c r="A604" s="15"/>
      <c r="B604" s="16">
        <v>45658</v>
      </c>
      <c r="C604" s="17" t="s">
        <v>714</v>
      </c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Row],[ActualResult]]), "_", IF(Table2[[#This Row],[ActualHomeScore]]=Table2[[#This Row],[PredictedHomeScore]], "Y", "N"))</f>
        <v>_</v>
      </c>
      <c r="R604" s="2"/>
      <c r="S604" s="2" t="str">
        <f t="shared" si="27"/>
        <v>_</v>
      </c>
      <c r="T604" s="45">
        <f>IF(VLOOKUP(Table2[[#This Row],[AwayTeam]],Table3[[Teams]:[D]],2)=VLOOKUP(Table2[[#This Row],[HomeTeam]],Table3[[Teams]:[D]],2),1,0)</f>
        <v>0</v>
      </c>
      <c r="U604" s="45">
        <f>IF(VLOOKUP(Table2[[#This Row],[AwayTeam]],Table3[[Teams]:[D]],3)=VLOOKUP(Table2[[#This Row],[HomeTeam]],Table3[[Teams]:[D]],3),1,0)</f>
        <v>0</v>
      </c>
      <c r="V604" s="45">
        <f>IF(VLOOKUP(Table2[[#This Row],[AwayTeam]],Table3[[Teams]:[D]],2)&lt;&gt;VLOOKUP(Table2[[#This Row],[HomeTeam]],Table3[[Teams]:[D]],2),1,0)</f>
        <v>1</v>
      </c>
    </row>
    <row r="605" spans="1:22" x14ac:dyDescent="0.25">
      <c r="B605" s="1">
        <v>45659</v>
      </c>
      <c r="C605" s="9" t="s">
        <v>715</v>
      </c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Row],[ActualResult]]), "_", IF(Table2[[#This Row],[ActualHomeScore]]=Table2[[#This Row],[PredictedHomeScore]], "Y", "N"))</f>
        <v>_</v>
      </c>
      <c r="R605" s="2"/>
      <c r="S605" s="2" t="str">
        <f t="shared" si="27"/>
        <v>_</v>
      </c>
      <c r="T605" s="45">
        <f>IF(VLOOKUP(Table2[[#This Row],[AwayTeam]],Table3[[Teams]:[D]],2)=VLOOKUP(Table2[[#This Row],[HomeTeam]],Table3[[Teams]:[D]],2),1,0)</f>
        <v>1</v>
      </c>
      <c r="U605" s="45">
        <f>IF(VLOOKUP(Table2[[#This Row],[AwayTeam]],Table3[[Teams]:[D]],3)=VLOOKUP(Table2[[#This Row],[HomeTeam]],Table3[[Teams]:[D]],3),1,0)</f>
        <v>0</v>
      </c>
      <c r="V605" s="45">
        <f>IF(VLOOKUP(Table2[[#This Row],[AwayTeam]],Table3[[Teams]:[D]],2)&lt;&gt;VLOOKUP(Table2[[#This Row],[HomeTeam]],Table3[[Teams]:[D]],2),1,0)</f>
        <v>0</v>
      </c>
    </row>
    <row r="606" spans="1:22" x14ac:dyDescent="0.25">
      <c r="B606" s="1">
        <v>45659</v>
      </c>
      <c r="C606" s="9" t="s">
        <v>716</v>
      </c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Row],[ActualResult]]), "_", IF(Table2[[#This Row],[ActualHomeScore]]=Table2[[#This Row],[PredictedHomeScore]], "Y", "N"))</f>
        <v>_</v>
      </c>
      <c r="R606" s="2"/>
      <c r="S606" s="2" t="str">
        <f t="shared" si="27"/>
        <v>_</v>
      </c>
      <c r="T606" s="45">
        <f>IF(VLOOKUP(Table2[[#This Row],[AwayTeam]],Table3[[Teams]:[D]],2)=VLOOKUP(Table2[[#This Row],[HomeTeam]],Table3[[Teams]:[D]],2),1,0)</f>
        <v>1</v>
      </c>
      <c r="U606" s="45">
        <f>IF(VLOOKUP(Table2[[#This Row],[AwayTeam]],Table3[[Teams]:[D]],3)=VLOOKUP(Table2[[#This Row],[HomeTeam]],Table3[[Teams]:[D]],3),1,0)</f>
        <v>0</v>
      </c>
      <c r="V606" s="45">
        <f>IF(VLOOKUP(Table2[[#This Row],[AwayTeam]],Table3[[Teams]:[D]],2)&lt;&gt;VLOOKUP(Table2[[#This Row],[HomeTeam]],Table3[[Teams]:[D]],2),1,0)</f>
        <v>0</v>
      </c>
    </row>
    <row r="607" spans="1:22" x14ac:dyDescent="0.25">
      <c r="B607" s="1">
        <v>45659</v>
      </c>
      <c r="C607" s="9" t="s">
        <v>717</v>
      </c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Row],[ActualResult]]), "_", IF(Table2[[#This Row],[ActualHomeScore]]=Table2[[#This Row],[PredictedHomeScore]], "Y", "N"))</f>
        <v>_</v>
      </c>
      <c r="R607" s="2"/>
      <c r="S607" s="2" t="str">
        <f t="shared" si="27"/>
        <v>_</v>
      </c>
      <c r="T607" s="45">
        <f>IF(VLOOKUP(Table2[[#This Row],[AwayTeam]],Table3[[Teams]:[D]],2)=VLOOKUP(Table2[[#This Row],[HomeTeam]],Table3[[Teams]:[D]],2),1,0)</f>
        <v>0</v>
      </c>
      <c r="U607" s="45">
        <f>IF(VLOOKUP(Table2[[#This Row],[AwayTeam]],Table3[[Teams]:[D]],3)=VLOOKUP(Table2[[#This Row],[HomeTeam]],Table3[[Teams]:[D]],3),1,0)</f>
        <v>0</v>
      </c>
      <c r="V607" s="45">
        <f>IF(VLOOKUP(Table2[[#This Row],[AwayTeam]],Table3[[Teams]:[D]],2)&lt;&gt;VLOOKUP(Table2[[#This Row],[HomeTeam]],Table3[[Teams]:[D]],2),1,0)</f>
        <v>1</v>
      </c>
    </row>
    <row r="608" spans="1:22" x14ac:dyDescent="0.25">
      <c r="B608" s="1">
        <v>45659</v>
      </c>
      <c r="C608" s="9" t="s">
        <v>718</v>
      </c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Row],[ActualResult]]), "_", IF(Table2[[#This Row],[ActualHomeScore]]=Table2[[#This Row],[PredictedHomeScore]], "Y", "N"))</f>
        <v>_</v>
      </c>
      <c r="R608" s="2"/>
      <c r="S608" s="2" t="str">
        <f t="shared" si="27"/>
        <v>_</v>
      </c>
      <c r="T608" s="45">
        <f>IF(VLOOKUP(Table2[[#This Row],[AwayTeam]],Table3[[Teams]:[D]],2)=VLOOKUP(Table2[[#This Row],[HomeTeam]],Table3[[Teams]:[D]],2),1,0)</f>
        <v>1</v>
      </c>
      <c r="U608" s="45">
        <f>IF(VLOOKUP(Table2[[#This Row],[AwayTeam]],Table3[[Teams]:[D]],3)=VLOOKUP(Table2[[#This Row],[HomeTeam]],Table3[[Teams]:[D]],3),1,0)</f>
        <v>0</v>
      </c>
      <c r="V608" s="45">
        <f>IF(VLOOKUP(Table2[[#This Row],[AwayTeam]],Table3[[Teams]:[D]],2)&lt;&gt;VLOOKUP(Table2[[#This Row],[HomeTeam]],Table3[[Teams]:[D]],2),1,0)</f>
        <v>0</v>
      </c>
    </row>
    <row r="609" spans="1:22" x14ac:dyDescent="0.25">
      <c r="B609" s="1">
        <v>45659</v>
      </c>
      <c r="C609" s="9" t="s">
        <v>719</v>
      </c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Row],[ActualResult]]), "_", IF(Table2[[#This Row],[ActualHomeScore]]=Table2[[#This Row],[PredictedHomeScore]], "Y", "N"))</f>
        <v>_</v>
      </c>
      <c r="R609" s="2"/>
      <c r="S609" s="2" t="str">
        <f t="shared" si="27"/>
        <v>_</v>
      </c>
      <c r="T609" s="45">
        <f>IF(VLOOKUP(Table2[[#This Row],[AwayTeam]],Table3[[Teams]:[D]],2)=VLOOKUP(Table2[[#This Row],[HomeTeam]],Table3[[Teams]:[D]],2),1,0)</f>
        <v>1</v>
      </c>
      <c r="U609" s="45">
        <f>IF(VLOOKUP(Table2[[#This Row],[AwayTeam]],Table3[[Teams]:[D]],3)=VLOOKUP(Table2[[#This Row],[HomeTeam]],Table3[[Teams]:[D]],3),1,0)</f>
        <v>0</v>
      </c>
      <c r="V609" s="45">
        <f>IF(VLOOKUP(Table2[[#This Row],[AwayTeam]],Table3[[Teams]:[D]],2)&lt;&gt;VLOOKUP(Table2[[#This Row],[HomeTeam]],Table3[[Teams]:[D]],2),1,0)</f>
        <v>0</v>
      </c>
    </row>
    <row r="610" spans="1:22" x14ac:dyDescent="0.25">
      <c r="B610" s="1">
        <v>45659</v>
      </c>
      <c r="C610" s="9" t="s">
        <v>720</v>
      </c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Row],[ActualResult]]), "_", IF(Table2[[#This Row],[ActualHomeScore]]=Table2[[#This Row],[PredictedHomeScore]], "Y", "N"))</f>
        <v>_</v>
      </c>
      <c r="R610" s="2"/>
      <c r="S610" s="2" t="str">
        <f t="shared" si="27"/>
        <v>_</v>
      </c>
      <c r="T610" s="45">
        <f>IF(VLOOKUP(Table2[[#This Row],[AwayTeam]],Table3[[Teams]:[D]],2)=VLOOKUP(Table2[[#This Row],[HomeTeam]],Table3[[Teams]:[D]],2),1,0)</f>
        <v>0</v>
      </c>
      <c r="U610" s="45">
        <f>IF(VLOOKUP(Table2[[#This Row],[AwayTeam]],Table3[[Teams]:[D]],3)=VLOOKUP(Table2[[#This Row],[HomeTeam]],Table3[[Teams]:[D]],3),1,0)</f>
        <v>0</v>
      </c>
      <c r="V610" s="45">
        <f>IF(VLOOKUP(Table2[[#This Row],[AwayTeam]],Table3[[Teams]:[D]],2)&lt;&gt;VLOOKUP(Table2[[#This Row],[HomeTeam]],Table3[[Teams]:[D]],2),1,0)</f>
        <v>1</v>
      </c>
    </row>
    <row r="611" spans="1:22" x14ac:dyDescent="0.25">
      <c r="B611" s="1">
        <v>45659</v>
      </c>
      <c r="C611" s="9" t="s">
        <v>721</v>
      </c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Row],[ActualResult]]), "_", IF(Table2[[#This Row],[ActualHomeScore]]=Table2[[#This Row],[PredictedHomeScore]], "Y", "N"))</f>
        <v>_</v>
      </c>
      <c r="R611" s="2"/>
      <c r="S611" s="2" t="str">
        <f t="shared" si="27"/>
        <v>_</v>
      </c>
      <c r="T611" s="45">
        <f>IF(VLOOKUP(Table2[[#This Row],[AwayTeam]],Table3[[Teams]:[D]],2)=VLOOKUP(Table2[[#This Row],[HomeTeam]],Table3[[Teams]:[D]],2),1,0)</f>
        <v>1</v>
      </c>
      <c r="U611" s="45">
        <f>IF(VLOOKUP(Table2[[#This Row],[AwayTeam]],Table3[[Teams]:[D]],3)=VLOOKUP(Table2[[#This Row],[HomeTeam]],Table3[[Teams]:[D]],3),1,0)</f>
        <v>0</v>
      </c>
      <c r="V611" s="45">
        <f>IF(VLOOKUP(Table2[[#This Row],[AwayTeam]],Table3[[Teams]:[D]],2)&lt;&gt;VLOOKUP(Table2[[#This Row],[HomeTeam]],Table3[[Teams]:[D]],2),1,0)</f>
        <v>0</v>
      </c>
    </row>
    <row r="612" spans="1:22" x14ac:dyDescent="0.25">
      <c r="B612" s="1">
        <v>45659</v>
      </c>
      <c r="C612" s="9" t="s">
        <v>722</v>
      </c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Row],[ActualResult]]), "_", IF(Table2[[#This Row],[ActualHomeScore]]=Table2[[#This Row],[PredictedHomeScore]], "Y", "N"))</f>
        <v>_</v>
      </c>
      <c r="R612" s="2"/>
      <c r="S612" s="2" t="str">
        <f t="shared" si="27"/>
        <v>_</v>
      </c>
      <c r="T612" s="45">
        <f>IF(VLOOKUP(Table2[[#This Row],[AwayTeam]],Table3[[Teams]:[D]],2)=VLOOKUP(Table2[[#This Row],[HomeTeam]],Table3[[Teams]:[D]],2),1,0)</f>
        <v>0</v>
      </c>
      <c r="U612" s="45">
        <f>IF(VLOOKUP(Table2[[#This Row],[AwayTeam]],Table3[[Teams]:[D]],3)=VLOOKUP(Table2[[#This Row],[HomeTeam]],Table3[[Teams]:[D]],3),1,0)</f>
        <v>0</v>
      </c>
      <c r="V612" s="45">
        <f>IF(VLOOKUP(Table2[[#This Row],[AwayTeam]],Table3[[Teams]:[D]],2)&lt;&gt;VLOOKUP(Table2[[#This Row],[HomeTeam]],Table3[[Teams]:[D]],2),1,0)</f>
        <v>1</v>
      </c>
    </row>
    <row r="613" spans="1:22" x14ac:dyDescent="0.25">
      <c r="B613" s="1">
        <v>45659</v>
      </c>
      <c r="C613" s="9" t="s">
        <v>723</v>
      </c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Row],[ActualResult]]), "_", IF(Table2[[#This Row],[ActualHomeScore]]=Table2[[#This Row],[PredictedHomeScore]], "Y", "N"))</f>
        <v>_</v>
      </c>
      <c r="R613" s="2"/>
      <c r="S613" s="2" t="str">
        <f t="shared" si="27"/>
        <v>_</v>
      </c>
      <c r="T613" s="45">
        <f>IF(VLOOKUP(Table2[[#This Row],[AwayTeam]],Table3[[Teams]:[D]],2)=VLOOKUP(Table2[[#This Row],[HomeTeam]],Table3[[Teams]:[D]],2),1,0)</f>
        <v>1</v>
      </c>
      <c r="U613" s="45">
        <f>IF(VLOOKUP(Table2[[#This Row],[AwayTeam]],Table3[[Teams]:[D]],3)=VLOOKUP(Table2[[#This Row],[HomeTeam]],Table3[[Teams]:[D]],3),1,0)</f>
        <v>0</v>
      </c>
      <c r="V613" s="45">
        <f>IF(VLOOKUP(Table2[[#This Row],[AwayTeam]],Table3[[Teams]:[D]],2)&lt;&gt;VLOOKUP(Table2[[#This Row],[HomeTeam]],Table3[[Teams]:[D]],2),1,0)</f>
        <v>0</v>
      </c>
    </row>
    <row r="614" spans="1:22" x14ac:dyDescent="0.25">
      <c r="B614" s="1">
        <v>45659</v>
      </c>
      <c r="C614" s="9" t="s">
        <v>724</v>
      </c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Row],[ActualResult]]), "_", IF(Table2[[#This Row],[ActualHomeScore]]=Table2[[#This Row],[PredictedHomeScore]], "Y", "N"))</f>
        <v>_</v>
      </c>
      <c r="R614" s="2"/>
      <c r="S614" s="2" t="str">
        <f t="shared" si="27"/>
        <v>_</v>
      </c>
      <c r="T614" s="45">
        <f>IF(VLOOKUP(Table2[[#This Row],[AwayTeam]],Table3[[Teams]:[D]],2)=VLOOKUP(Table2[[#This Row],[HomeTeam]],Table3[[Teams]:[D]],2),1,0)</f>
        <v>0</v>
      </c>
      <c r="U614" s="45">
        <f>IF(VLOOKUP(Table2[[#This Row],[AwayTeam]],Table3[[Teams]:[D]],3)=VLOOKUP(Table2[[#This Row],[HomeTeam]],Table3[[Teams]:[D]],3),1,0)</f>
        <v>0</v>
      </c>
      <c r="V614" s="45">
        <f>IF(VLOOKUP(Table2[[#This Row],[AwayTeam]],Table3[[Teams]:[D]],2)&lt;&gt;VLOOKUP(Table2[[#This Row],[HomeTeam]],Table3[[Teams]:[D]],2),1,0)</f>
        <v>1</v>
      </c>
    </row>
    <row r="615" spans="1:22" x14ac:dyDescent="0.25">
      <c r="B615" s="1">
        <v>45659</v>
      </c>
      <c r="C615" s="9" t="s">
        <v>725</v>
      </c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Row],[ActualResult]]), "_", IF(Table2[[#This Row],[ActualHomeScore]]=Table2[[#This Row],[PredictedHomeScore]], "Y", "N"))</f>
        <v>_</v>
      </c>
      <c r="R615" s="2"/>
      <c r="S615" s="2" t="str">
        <f t="shared" si="27"/>
        <v>_</v>
      </c>
      <c r="T615" s="45">
        <f>IF(VLOOKUP(Table2[[#This Row],[AwayTeam]],Table3[[Teams]:[D]],2)=VLOOKUP(Table2[[#This Row],[HomeTeam]],Table3[[Teams]:[D]],2),1,0)</f>
        <v>1</v>
      </c>
      <c r="U615" s="45">
        <f>IF(VLOOKUP(Table2[[#This Row],[AwayTeam]],Table3[[Teams]:[D]],3)=VLOOKUP(Table2[[#This Row],[HomeTeam]],Table3[[Teams]:[D]],3),1,0)</f>
        <v>1</v>
      </c>
      <c r="V615" s="45">
        <f>IF(VLOOKUP(Table2[[#This Row],[AwayTeam]],Table3[[Teams]:[D]],2)&lt;&gt;VLOOKUP(Table2[[#This Row],[HomeTeam]],Table3[[Teams]:[D]],2),1,0)</f>
        <v>0</v>
      </c>
    </row>
    <row r="616" spans="1:22" x14ac:dyDescent="0.25">
      <c r="A616" s="5"/>
      <c r="B616" s="3">
        <v>45659</v>
      </c>
      <c r="C616" s="10" t="s">
        <v>726</v>
      </c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Row],[ActualResult]]), "_", IF(Table2[[#This Row],[ActualHomeScore]]=Table2[[#This Row],[PredictedHomeScore]], "Y", "N"))</f>
        <v>_</v>
      </c>
      <c r="R616" s="2"/>
      <c r="S616" s="2" t="str">
        <f t="shared" si="27"/>
        <v>_</v>
      </c>
      <c r="T616" s="45">
        <f>IF(VLOOKUP(Table2[[#This Row],[AwayTeam]],Table3[[Teams]:[D]],2)=VLOOKUP(Table2[[#This Row],[HomeTeam]],Table3[[Teams]:[D]],2),1,0)</f>
        <v>0</v>
      </c>
      <c r="U616" s="45">
        <f>IF(VLOOKUP(Table2[[#This Row],[AwayTeam]],Table3[[Teams]:[D]],3)=VLOOKUP(Table2[[#This Row],[HomeTeam]],Table3[[Teams]:[D]],3),1,0)</f>
        <v>0</v>
      </c>
      <c r="V616" s="45">
        <f>IF(VLOOKUP(Table2[[#This Row],[AwayTeam]],Table3[[Teams]:[D]],2)&lt;&gt;VLOOKUP(Table2[[#This Row],[HomeTeam]],Table3[[Teams]:[D]],2),1,0)</f>
        <v>1</v>
      </c>
    </row>
    <row r="617" spans="1:22" x14ac:dyDescent="0.25">
      <c r="B617" s="1">
        <v>45660</v>
      </c>
      <c r="C617" s="9" t="s">
        <v>727</v>
      </c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Row],[ActualResult]]), "_", IF(Table2[[#This Row],[ActualHomeScore]]=Table2[[#This Row],[PredictedHomeScore]], "Y", "N"))</f>
        <v>_</v>
      </c>
      <c r="R617" s="2"/>
      <c r="S617" s="2" t="str">
        <f t="shared" si="27"/>
        <v>_</v>
      </c>
      <c r="T617" s="45">
        <f>IF(VLOOKUP(Table2[[#This Row],[AwayTeam]],Table3[[Teams]:[D]],2)=VLOOKUP(Table2[[#This Row],[HomeTeam]],Table3[[Teams]:[D]],2),1,0)</f>
        <v>1</v>
      </c>
      <c r="U617" s="45">
        <f>IF(VLOOKUP(Table2[[#This Row],[AwayTeam]],Table3[[Teams]:[D]],3)=VLOOKUP(Table2[[#This Row],[HomeTeam]],Table3[[Teams]:[D]],3),1,0)</f>
        <v>0</v>
      </c>
      <c r="V617" s="45">
        <f>IF(VLOOKUP(Table2[[#This Row],[AwayTeam]],Table3[[Teams]:[D]],2)&lt;&gt;VLOOKUP(Table2[[#This Row],[HomeTeam]],Table3[[Teams]:[D]],2),1,0)</f>
        <v>0</v>
      </c>
    </row>
    <row r="618" spans="1:22" x14ac:dyDescent="0.25">
      <c r="B618" s="1">
        <v>45660</v>
      </c>
      <c r="C618" s="9" t="s">
        <v>728</v>
      </c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Row],[ActualResult]]), "_", IF(Table2[[#This Row],[ActualHomeScore]]=Table2[[#This Row],[PredictedHomeScore]], "Y", "N"))</f>
        <v>_</v>
      </c>
      <c r="R618" s="2"/>
      <c r="S618" s="2" t="str">
        <f t="shared" si="27"/>
        <v>_</v>
      </c>
      <c r="T618" s="45">
        <f>IF(VLOOKUP(Table2[[#This Row],[AwayTeam]],Table3[[Teams]:[D]],2)=VLOOKUP(Table2[[#This Row],[HomeTeam]],Table3[[Teams]:[D]],2),1,0)</f>
        <v>0</v>
      </c>
      <c r="U618" s="45">
        <f>IF(VLOOKUP(Table2[[#This Row],[AwayTeam]],Table3[[Teams]:[D]],3)=VLOOKUP(Table2[[#This Row],[HomeTeam]],Table3[[Teams]:[D]],3),1,0)</f>
        <v>0</v>
      </c>
      <c r="V618" s="45">
        <f>IF(VLOOKUP(Table2[[#This Row],[AwayTeam]],Table3[[Teams]:[D]],2)&lt;&gt;VLOOKUP(Table2[[#This Row],[HomeTeam]],Table3[[Teams]:[D]],2),1,0)</f>
        <v>1</v>
      </c>
    </row>
    <row r="619" spans="1:22" x14ac:dyDescent="0.25">
      <c r="B619" s="1">
        <v>45660</v>
      </c>
      <c r="C619" s="9" t="s">
        <v>728</v>
      </c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Row],[ActualResult]]), "_", IF(Table2[[#This Row],[ActualHomeScore]]=Table2[[#This Row],[PredictedHomeScore]], "Y", "N"))</f>
        <v>_</v>
      </c>
      <c r="R619" s="2"/>
      <c r="S619" s="2" t="str">
        <f t="shared" si="27"/>
        <v>_</v>
      </c>
      <c r="T619" s="45">
        <f>IF(VLOOKUP(Table2[[#This Row],[AwayTeam]],Table3[[Teams]:[D]],2)=VLOOKUP(Table2[[#This Row],[HomeTeam]],Table3[[Teams]:[D]],2),1,0)</f>
        <v>0</v>
      </c>
      <c r="U619" s="45">
        <f>IF(VLOOKUP(Table2[[#This Row],[AwayTeam]],Table3[[Teams]:[D]],3)=VLOOKUP(Table2[[#This Row],[HomeTeam]],Table3[[Teams]:[D]],3),1,0)</f>
        <v>0</v>
      </c>
      <c r="V619" s="45">
        <f>IF(VLOOKUP(Table2[[#This Row],[AwayTeam]],Table3[[Teams]:[D]],2)&lt;&gt;VLOOKUP(Table2[[#This Row],[HomeTeam]],Table3[[Teams]:[D]],2),1,0)</f>
        <v>1</v>
      </c>
    </row>
    <row r="620" spans="1:22" x14ac:dyDescent="0.25">
      <c r="B620" s="1">
        <v>45660</v>
      </c>
      <c r="C620" s="9" t="s">
        <v>729</v>
      </c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Row],[ActualResult]]), "_", IF(Table2[[#This Row],[ActualHomeScore]]=Table2[[#This Row],[PredictedHomeScore]], "Y", "N"))</f>
        <v>_</v>
      </c>
      <c r="R620" s="2"/>
      <c r="S620" s="2" t="str">
        <f t="shared" si="27"/>
        <v>_</v>
      </c>
      <c r="T620" s="45">
        <f>IF(VLOOKUP(Table2[[#This Row],[AwayTeam]],Table3[[Teams]:[D]],2)=VLOOKUP(Table2[[#This Row],[HomeTeam]],Table3[[Teams]:[D]],2),1,0)</f>
        <v>1</v>
      </c>
      <c r="U620" s="45">
        <f>IF(VLOOKUP(Table2[[#This Row],[AwayTeam]],Table3[[Teams]:[D]],3)=VLOOKUP(Table2[[#This Row],[HomeTeam]],Table3[[Teams]:[D]],3),1,0)</f>
        <v>1</v>
      </c>
      <c r="V620" s="45">
        <f>IF(VLOOKUP(Table2[[#This Row],[AwayTeam]],Table3[[Teams]:[D]],2)&lt;&gt;VLOOKUP(Table2[[#This Row],[HomeTeam]],Table3[[Teams]:[D]],2),1,0)</f>
        <v>0</v>
      </c>
    </row>
    <row r="621" spans="1:22" x14ac:dyDescent="0.25">
      <c r="A621" s="5"/>
      <c r="B621" s="3">
        <v>45660</v>
      </c>
      <c r="C621" s="10" t="s">
        <v>730</v>
      </c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Row],[ActualResult]]), "_", IF(Table2[[#This Row],[ActualHomeScore]]=Table2[[#This Row],[PredictedHomeScore]], "Y", "N"))</f>
        <v>_</v>
      </c>
      <c r="R621" s="2"/>
      <c r="S621" s="2" t="str">
        <f t="shared" si="27"/>
        <v>_</v>
      </c>
      <c r="T621" s="45">
        <f>IF(VLOOKUP(Table2[[#This Row],[AwayTeam]],Table3[[Teams]:[D]],2)=VLOOKUP(Table2[[#This Row],[HomeTeam]],Table3[[Teams]:[D]],2),1,0)</f>
        <v>1</v>
      </c>
      <c r="U621" s="45">
        <f>IF(VLOOKUP(Table2[[#This Row],[AwayTeam]],Table3[[Teams]:[D]],3)=VLOOKUP(Table2[[#This Row],[HomeTeam]],Table3[[Teams]:[D]],3),1,0)</f>
        <v>0</v>
      </c>
      <c r="V621" s="45">
        <f>IF(VLOOKUP(Table2[[#This Row],[AwayTeam]],Table3[[Teams]:[D]],2)&lt;&gt;VLOOKUP(Table2[[#This Row],[HomeTeam]],Table3[[Teams]:[D]],2),1,0)</f>
        <v>0</v>
      </c>
    </row>
    <row r="622" spans="1:22" x14ac:dyDescent="0.25">
      <c r="B622" s="1">
        <v>45661</v>
      </c>
      <c r="C622" s="9" t="s">
        <v>731</v>
      </c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Row],[ActualResult]]), "_", IF(Table2[[#This Row],[ActualHomeScore]]=Table2[[#This Row],[PredictedHomeScore]], "Y", "N"))</f>
        <v>_</v>
      </c>
      <c r="R622" s="2"/>
      <c r="S622" s="2" t="str">
        <f t="shared" si="27"/>
        <v>_</v>
      </c>
      <c r="T622" s="45">
        <f>IF(VLOOKUP(Table2[[#This Row],[AwayTeam]],Table3[[Teams]:[D]],2)=VLOOKUP(Table2[[#This Row],[HomeTeam]],Table3[[Teams]:[D]],2),1,0)</f>
        <v>1</v>
      </c>
      <c r="U622" s="45">
        <f>IF(VLOOKUP(Table2[[#This Row],[AwayTeam]],Table3[[Teams]:[D]],3)=VLOOKUP(Table2[[#This Row],[HomeTeam]],Table3[[Teams]:[D]],3),1,0)</f>
        <v>1</v>
      </c>
      <c r="V622" s="45">
        <f>IF(VLOOKUP(Table2[[#This Row],[AwayTeam]],Table3[[Teams]:[D]],2)&lt;&gt;VLOOKUP(Table2[[#This Row],[HomeTeam]],Table3[[Teams]:[D]],2),1,0)</f>
        <v>0</v>
      </c>
    </row>
    <row r="623" spans="1:22" x14ac:dyDescent="0.25">
      <c r="B623" s="1">
        <v>45661</v>
      </c>
      <c r="C623" s="9" t="s">
        <v>732</v>
      </c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Row],[ActualResult]]), "_", IF(Table2[[#This Row],[ActualHomeScore]]=Table2[[#This Row],[PredictedHomeScore]], "Y", "N"))</f>
        <v>_</v>
      </c>
      <c r="R623" s="2"/>
      <c r="S623" s="2" t="str">
        <f t="shared" si="27"/>
        <v>_</v>
      </c>
      <c r="T623" s="45">
        <f>IF(VLOOKUP(Table2[[#This Row],[AwayTeam]],Table3[[Teams]:[D]],2)=VLOOKUP(Table2[[#This Row],[HomeTeam]],Table3[[Teams]:[D]],2),1,0)</f>
        <v>0</v>
      </c>
      <c r="U623" s="45">
        <f>IF(VLOOKUP(Table2[[#This Row],[AwayTeam]],Table3[[Teams]:[D]],3)=VLOOKUP(Table2[[#This Row],[HomeTeam]],Table3[[Teams]:[D]],3),1,0)</f>
        <v>0</v>
      </c>
      <c r="V623" s="45">
        <f>IF(VLOOKUP(Table2[[#This Row],[AwayTeam]],Table3[[Teams]:[D]],2)&lt;&gt;VLOOKUP(Table2[[#This Row],[HomeTeam]],Table3[[Teams]:[D]],2),1,0)</f>
        <v>1</v>
      </c>
    </row>
    <row r="624" spans="1:22" x14ac:dyDescent="0.25">
      <c r="B624" s="1">
        <v>45661</v>
      </c>
      <c r="C624" s="9" t="s">
        <v>733</v>
      </c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Row],[ActualResult]]), "_", IF(Table2[[#This Row],[ActualHomeScore]]=Table2[[#This Row],[PredictedHomeScore]], "Y", "N"))</f>
        <v>_</v>
      </c>
      <c r="R624" s="2"/>
      <c r="S624" s="2" t="str">
        <f t="shared" si="27"/>
        <v>_</v>
      </c>
      <c r="T624" s="45">
        <f>IF(VLOOKUP(Table2[[#This Row],[AwayTeam]],Table3[[Teams]:[D]],2)=VLOOKUP(Table2[[#This Row],[HomeTeam]],Table3[[Teams]:[D]],2),1,0)</f>
        <v>0</v>
      </c>
      <c r="U624" s="45">
        <f>IF(VLOOKUP(Table2[[#This Row],[AwayTeam]],Table3[[Teams]:[D]],3)=VLOOKUP(Table2[[#This Row],[HomeTeam]],Table3[[Teams]:[D]],3),1,0)</f>
        <v>0</v>
      </c>
      <c r="V624" s="45">
        <f>IF(VLOOKUP(Table2[[#This Row],[AwayTeam]],Table3[[Teams]:[D]],2)&lt;&gt;VLOOKUP(Table2[[#This Row],[HomeTeam]],Table3[[Teams]:[D]],2),1,0)</f>
        <v>1</v>
      </c>
    </row>
    <row r="625" spans="1:22" x14ac:dyDescent="0.25">
      <c r="B625" s="1">
        <v>45661</v>
      </c>
      <c r="C625" s="9" t="s">
        <v>734</v>
      </c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Row],[ActualResult]]), "_", IF(Table2[[#This Row],[ActualHomeScore]]=Table2[[#This Row],[PredictedHomeScore]], "Y", "N"))</f>
        <v>_</v>
      </c>
      <c r="R625" s="2"/>
      <c r="S625" s="2" t="str">
        <f t="shared" si="27"/>
        <v>_</v>
      </c>
      <c r="T625" s="45">
        <f>IF(VLOOKUP(Table2[[#This Row],[AwayTeam]],Table3[[Teams]:[D]],2)=VLOOKUP(Table2[[#This Row],[HomeTeam]],Table3[[Teams]:[D]],2),1,0)</f>
        <v>1</v>
      </c>
      <c r="U625" s="45">
        <f>IF(VLOOKUP(Table2[[#This Row],[AwayTeam]],Table3[[Teams]:[D]],3)=VLOOKUP(Table2[[#This Row],[HomeTeam]],Table3[[Teams]:[D]],3),1,0)</f>
        <v>1</v>
      </c>
      <c r="V625" s="45">
        <f>IF(VLOOKUP(Table2[[#This Row],[AwayTeam]],Table3[[Teams]:[D]],2)&lt;&gt;VLOOKUP(Table2[[#This Row],[HomeTeam]],Table3[[Teams]:[D]],2),1,0)</f>
        <v>0</v>
      </c>
    </row>
    <row r="626" spans="1:22" x14ac:dyDescent="0.25">
      <c r="B626" s="1">
        <v>45661</v>
      </c>
      <c r="C626" s="9" t="s">
        <v>735</v>
      </c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Row],[ActualResult]]), "_", IF(Table2[[#This Row],[ActualHomeScore]]=Table2[[#This Row],[PredictedHomeScore]], "Y", "N"))</f>
        <v>_</v>
      </c>
      <c r="R626" s="2"/>
      <c r="S626" s="2" t="str">
        <f t="shared" si="27"/>
        <v>_</v>
      </c>
      <c r="T626" s="45">
        <f>IF(VLOOKUP(Table2[[#This Row],[AwayTeam]],Table3[[Teams]:[D]],2)=VLOOKUP(Table2[[#This Row],[HomeTeam]],Table3[[Teams]:[D]],2),1,0)</f>
        <v>0</v>
      </c>
      <c r="U626" s="45">
        <f>IF(VLOOKUP(Table2[[#This Row],[AwayTeam]],Table3[[Teams]:[D]],3)=VLOOKUP(Table2[[#This Row],[HomeTeam]],Table3[[Teams]:[D]],3),1,0)</f>
        <v>0</v>
      </c>
      <c r="V626" s="45">
        <f>IF(VLOOKUP(Table2[[#This Row],[AwayTeam]],Table3[[Teams]:[D]],2)&lt;&gt;VLOOKUP(Table2[[#This Row],[HomeTeam]],Table3[[Teams]:[D]],2),1,0)</f>
        <v>1</v>
      </c>
    </row>
    <row r="627" spans="1:22" x14ac:dyDescent="0.25">
      <c r="B627" s="1">
        <v>45661</v>
      </c>
      <c r="C627" s="9" t="s">
        <v>736</v>
      </c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Row],[ActualResult]]), "_", IF(Table2[[#This Row],[ActualHomeScore]]=Table2[[#This Row],[PredictedHomeScore]], "Y", "N"))</f>
        <v>_</v>
      </c>
      <c r="R627" s="2"/>
      <c r="S627" s="2" t="str">
        <f t="shared" si="27"/>
        <v>_</v>
      </c>
      <c r="T627" s="45">
        <f>IF(VLOOKUP(Table2[[#This Row],[AwayTeam]],Table3[[Teams]:[D]],2)=VLOOKUP(Table2[[#This Row],[HomeTeam]],Table3[[Teams]:[D]],2),1,0)</f>
        <v>0</v>
      </c>
      <c r="U627" s="45">
        <f>IF(VLOOKUP(Table2[[#This Row],[AwayTeam]],Table3[[Teams]:[D]],3)=VLOOKUP(Table2[[#This Row],[HomeTeam]],Table3[[Teams]:[D]],3),1,0)</f>
        <v>0</v>
      </c>
      <c r="V627" s="45">
        <f>IF(VLOOKUP(Table2[[#This Row],[AwayTeam]],Table3[[Teams]:[D]],2)&lt;&gt;VLOOKUP(Table2[[#This Row],[HomeTeam]],Table3[[Teams]:[D]],2),1,0)</f>
        <v>1</v>
      </c>
    </row>
    <row r="628" spans="1:22" x14ac:dyDescent="0.25">
      <c r="B628" s="1">
        <v>45661</v>
      </c>
      <c r="C628" s="9" t="s">
        <v>737</v>
      </c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Row],[ActualResult]]), "_", IF(Table2[[#This Row],[ActualHomeScore]]=Table2[[#This Row],[PredictedHomeScore]], "Y", "N"))</f>
        <v>_</v>
      </c>
      <c r="R628" s="2"/>
      <c r="S628" s="2" t="str">
        <f t="shared" si="27"/>
        <v>_</v>
      </c>
      <c r="T628" s="45">
        <f>IF(VLOOKUP(Table2[[#This Row],[AwayTeam]],Table3[[Teams]:[D]],2)=VLOOKUP(Table2[[#This Row],[HomeTeam]],Table3[[Teams]:[D]],2),1,0)</f>
        <v>0</v>
      </c>
      <c r="U628" s="45">
        <f>IF(VLOOKUP(Table2[[#This Row],[AwayTeam]],Table3[[Teams]:[D]],3)=VLOOKUP(Table2[[#This Row],[HomeTeam]],Table3[[Teams]:[D]],3),1,0)</f>
        <v>0</v>
      </c>
      <c r="V628" s="45">
        <f>IF(VLOOKUP(Table2[[#This Row],[AwayTeam]],Table3[[Teams]:[D]],2)&lt;&gt;VLOOKUP(Table2[[#This Row],[HomeTeam]],Table3[[Teams]:[D]],2),1,0)</f>
        <v>1</v>
      </c>
    </row>
    <row r="629" spans="1:22" x14ac:dyDescent="0.25">
      <c r="B629" s="1">
        <v>45661</v>
      </c>
      <c r="C629" s="9" t="s">
        <v>738</v>
      </c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Row],[ActualResult]]), "_", IF(Table2[[#This Row],[ActualHomeScore]]=Table2[[#This Row],[PredictedHomeScore]], "Y", "N"))</f>
        <v>_</v>
      </c>
      <c r="R629" s="2"/>
      <c r="S629" s="2" t="str">
        <f t="shared" si="27"/>
        <v>_</v>
      </c>
      <c r="T629" s="45">
        <f>IF(VLOOKUP(Table2[[#This Row],[AwayTeam]],Table3[[Teams]:[D]],2)=VLOOKUP(Table2[[#This Row],[HomeTeam]],Table3[[Teams]:[D]],2),1,0)</f>
        <v>1</v>
      </c>
      <c r="U629" s="45">
        <f>IF(VLOOKUP(Table2[[#This Row],[AwayTeam]],Table3[[Teams]:[D]],3)=VLOOKUP(Table2[[#This Row],[HomeTeam]],Table3[[Teams]:[D]],3),1,0)</f>
        <v>0</v>
      </c>
      <c r="V629" s="45">
        <f>IF(VLOOKUP(Table2[[#This Row],[AwayTeam]],Table3[[Teams]:[D]],2)&lt;&gt;VLOOKUP(Table2[[#This Row],[HomeTeam]],Table3[[Teams]:[D]],2),1,0)</f>
        <v>0</v>
      </c>
    </row>
    <row r="630" spans="1:22" x14ac:dyDescent="0.25">
      <c r="B630" s="1">
        <v>45661</v>
      </c>
      <c r="C630" s="9" t="s">
        <v>739</v>
      </c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Row],[ActualResult]]), "_", IF(Table2[[#This Row],[ActualHomeScore]]=Table2[[#This Row],[PredictedHomeScore]], "Y", "N"))</f>
        <v>_</v>
      </c>
      <c r="R630" s="2"/>
      <c r="S630" s="2" t="str">
        <f t="shared" si="27"/>
        <v>_</v>
      </c>
      <c r="T630" s="45">
        <f>IF(VLOOKUP(Table2[[#This Row],[AwayTeam]],Table3[[Teams]:[D]],2)=VLOOKUP(Table2[[#This Row],[HomeTeam]],Table3[[Teams]:[D]],2),1,0)</f>
        <v>1</v>
      </c>
      <c r="U630" s="45">
        <f>IF(VLOOKUP(Table2[[#This Row],[AwayTeam]],Table3[[Teams]:[D]],3)=VLOOKUP(Table2[[#This Row],[HomeTeam]],Table3[[Teams]:[D]],3),1,0)</f>
        <v>1</v>
      </c>
      <c r="V630" s="45">
        <f>IF(VLOOKUP(Table2[[#This Row],[AwayTeam]],Table3[[Teams]:[D]],2)&lt;&gt;VLOOKUP(Table2[[#This Row],[HomeTeam]],Table3[[Teams]:[D]],2),1,0)</f>
        <v>0</v>
      </c>
    </row>
    <row r="631" spans="1:22" x14ac:dyDescent="0.25">
      <c r="B631" s="1">
        <v>45661</v>
      </c>
      <c r="C631" s="9" t="s">
        <v>740</v>
      </c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Row],[ActualResult]]), "_", IF(Table2[[#This Row],[ActualHomeScore]]=Table2[[#This Row],[PredictedHomeScore]], "Y", "N"))</f>
        <v>_</v>
      </c>
      <c r="R631" s="2"/>
      <c r="S631" s="2" t="str">
        <f t="shared" si="27"/>
        <v>_</v>
      </c>
      <c r="T631" s="45">
        <f>IF(VLOOKUP(Table2[[#This Row],[AwayTeam]],Table3[[Teams]:[D]],2)=VLOOKUP(Table2[[#This Row],[HomeTeam]],Table3[[Teams]:[D]],2),1,0)</f>
        <v>0</v>
      </c>
      <c r="U631" s="45">
        <f>IF(VLOOKUP(Table2[[#This Row],[AwayTeam]],Table3[[Teams]:[D]],3)=VLOOKUP(Table2[[#This Row],[HomeTeam]],Table3[[Teams]:[D]],3),1,0)</f>
        <v>0</v>
      </c>
      <c r="V631" s="45">
        <f>IF(VLOOKUP(Table2[[#This Row],[AwayTeam]],Table3[[Teams]:[D]],2)&lt;&gt;VLOOKUP(Table2[[#This Row],[HomeTeam]],Table3[[Teams]:[D]],2),1,0)</f>
        <v>1</v>
      </c>
    </row>
    <row r="632" spans="1:22" x14ac:dyDescent="0.25">
      <c r="B632" s="1">
        <v>45661</v>
      </c>
      <c r="C632" s="9" t="s">
        <v>741</v>
      </c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Row],[ActualResult]]), "_", IF(Table2[[#This Row],[ActualHomeScore]]=Table2[[#This Row],[PredictedHomeScore]], "Y", "N"))</f>
        <v>_</v>
      </c>
      <c r="R632" s="2"/>
      <c r="S632" s="2" t="str">
        <f t="shared" si="27"/>
        <v>_</v>
      </c>
      <c r="T632" s="45">
        <f>IF(VLOOKUP(Table2[[#This Row],[AwayTeam]],Table3[[Teams]:[D]],2)=VLOOKUP(Table2[[#This Row],[HomeTeam]],Table3[[Teams]:[D]],2),1,0)</f>
        <v>0</v>
      </c>
      <c r="U632" s="45">
        <f>IF(VLOOKUP(Table2[[#This Row],[AwayTeam]],Table3[[Teams]:[D]],3)=VLOOKUP(Table2[[#This Row],[HomeTeam]],Table3[[Teams]:[D]],3),1,0)</f>
        <v>0</v>
      </c>
      <c r="V632" s="45">
        <f>IF(VLOOKUP(Table2[[#This Row],[AwayTeam]],Table3[[Teams]:[D]],2)&lt;&gt;VLOOKUP(Table2[[#This Row],[HomeTeam]],Table3[[Teams]:[D]],2),1,0)</f>
        <v>1</v>
      </c>
    </row>
    <row r="633" spans="1:22" x14ac:dyDescent="0.25">
      <c r="A633" s="5"/>
      <c r="B633" s="3">
        <v>45661</v>
      </c>
      <c r="C633" s="10" t="s">
        <v>742</v>
      </c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Row],[ActualResult]]), "_", IF(Table2[[#This Row],[ActualHomeScore]]=Table2[[#This Row],[PredictedHomeScore]], "Y", "N"))</f>
        <v>_</v>
      </c>
      <c r="R633" s="2"/>
      <c r="S633" s="2" t="str">
        <f t="shared" si="27"/>
        <v>_</v>
      </c>
      <c r="T633" s="45">
        <f>IF(VLOOKUP(Table2[[#This Row],[AwayTeam]],Table3[[Teams]:[D]],2)=VLOOKUP(Table2[[#This Row],[HomeTeam]],Table3[[Teams]:[D]],2),1,0)</f>
        <v>1</v>
      </c>
      <c r="U633" s="45">
        <f>IF(VLOOKUP(Table2[[#This Row],[AwayTeam]],Table3[[Teams]:[D]],3)=VLOOKUP(Table2[[#This Row],[HomeTeam]],Table3[[Teams]:[D]],3),1,0)</f>
        <v>1</v>
      </c>
      <c r="V633" s="45">
        <f>IF(VLOOKUP(Table2[[#This Row],[AwayTeam]],Table3[[Teams]:[D]],2)&lt;&gt;VLOOKUP(Table2[[#This Row],[HomeTeam]],Table3[[Teams]:[D]],2),1,0)</f>
        <v>0</v>
      </c>
    </row>
    <row r="634" spans="1:22" x14ac:dyDescent="0.25">
      <c r="B634" s="1">
        <v>45662</v>
      </c>
      <c r="C634" s="9" t="s">
        <v>743</v>
      </c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Row],[ActualResult]]), "_", IF(Table2[[#This Row],[ActualHomeScore]]=Table2[[#This Row],[PredictedHomeScore]], "Y", "N"))</f>
        <v>_</v>
      </c>
      <c r="R634" s="2"/>
      <c r="S634" s="2" t="str">
        <f t="shared" si="27"/>
        <v>_</v>
      </c>
      <c r="T634" s="45">
        <f>IF(VLOOKUP(Table2[[#This Row],[AwayTeam]],Table3[[Teams]:[D]],2)=VLOOKUP(Table2[[#This Row],[HomeTeam]],Table3[[Teams]:[D]],2),1,0)</f>
        <v>0</v>
      </c>
      <c r="U634" s="45">
        <f>IF(VLOOKUP(Table2[[#This Row],[AwayTeam]],Table3[[Teams]:[D]],3)=VLOOKUP(Table2[[#This Row],[HomeTeam]],Table3[[Teams]:[D]],3),1,0)</f>
        <v>0</v>
      </c>
      <c r="V634" s="45">
        <f>IF(VLOOKUP(Table2[[#This Row],[AwayTeam]],Table3[[Teams]:[D]],2)&lt;&gt;VLOOKUP(Table2[[#This Row],[HomeTeam]],Table3[[Teams]:[D]],2),1,0)</f>
        <v>1</v>
      </c>
    </row>
    <row r="635" spans="1:22" x14ac:dyDescent="0.25">
      <c r="B635" s="1">
        <v>45662</v>
      </c>
      <c r="C635" s="9" t="s">
        <v>744</v>
      </c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Row],[ActualResult]]), "_", IF(Table2[[#This Row],[ActualHomeScore]]=Table2[[#This Row],[PredictedHomeScore]], "Y", "N"))</f>
        <v>_</v>
      </c>
      <c r="R635" s="2"/>
      <c r="S635" s="2" t="str">
        <f t="shared" si="27"/>
        <v>_</v>
      </c>
      <c r="T635" s="45">
        <f>IF(VLOOKUP(Table2[[#This Row],[AwayTeam]],Table3[[Teams]:[D]],2)=VLOOKUP(Table2[[#This Row],[HomeTeam]],Table3[[Teams]:[D]],2),1,0)</f>
        <v>1</v>
      </c>
      <c r="U635" s="45">
        <f>IF(VLOOKUP(Table2[[#This Row],[AwayTeam]],Table3[[Teams]:[D]],3)=VLOOKUP(Table2[[#This Row],[HomeTeam]],Table3[[Teams]:[D]],3),1,0)</f>
        <v>0</v>
      </c>
      <c r="V635" s="45">
        <f>IF(VLOOKUP(Table2[[#This Row],[AwayTeam]],Table3[[Teams]:[D]],2)&lt;&gt;VLOOKUP(Table2[[#This Row],[HomeTeam]],Table3[[Teams]:[D]],2),1,0)</f>
        <v>0</v>
      </c>
    </row>
    <row r="636" spans="1:22" x14ac:dyDescent="0.25">
      <c r="B636" s="1">
        <v>45662</v>
      </c>
      <c r="C636" s="9" t="s">
        <v>745</v>
      </c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Row],[ActualResult]]), "_", IF(Table2[[#This Row],[ActualHomeScore]]=Table2[[#This Row],[PredictedHomeScore]], "Y", "N"))</f>
        <v>_</v>
      </c>
      <c r="R636" s="2"/>
      <c r="S636" s="2" t="str">
        <f t="shared" si="27"/>
        <v>_</v>
      </c>
      <c r="T636" s="45">
        <f>IF(VLOOKUP(Table2[[#This Row],[AwayTeam]],Table3[[Teams]:[D]],2)=VLOOKUP(Table2[[#This Row],[HomeTeam]],Table3[[Teams]:[D]],2),1,0)</f>
        <v>1</v>
      </c>
      <c r="U636" s="45">
        <f>IF(VLOOKUP(Table2[[#This Row],[AwayTeam]],Table3[[Teams]:[D]],3)=VLOOKUP(Table2[[#This Row],[HomeTeam]],Table3[[Teams]:[D]],3),1,0)</f>
        <v>1</v>
      </c>
      <c r="V636" s="45">
        <f>IF(VLOOKUP(Table2[[#This Row],[AwayTeam]],Table3[[Teams]:[D]],2)&lt;&gt;VLOOKUP(Table2[[#This Row],[HomeTeam]],Table3[[Teams]:[D]],2),1,0)</f>
        <v>0</v>
      </c>
    </row>
    <row r="637" spans="1:22" x14ac:dyDescent="0.25">
      <c r="B637" s="1">
        <v>45662</v>
      </c>
      <c r="C637" s="9" t="s">
        <v>746</v>
      </c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Row],[ActualResult]]), "_", IF(Table2[[#This Row],[ActualHomeScore]]=Table2[[#This Row],[PredictedHomeScore]], "Y", "N"))</f>
        <v>_</v>
      </c>
      <c r="R637" s="2"/>
      <c r="S637" s="2" t="str">
        <f t="shared" si="27"/>
        <v>_</v>
      </c>
      <c r="T637" s="45">
        <f>IF(VLOOKUP(Table2[[#This Row],[AwayTeam]],Table3[[Teams]:[D]],2)=VLOOKUP(Table2[[#This Row],[HomeTeam]],Table3[[Teams]:[D]],2),1,0)</f>
        <v>1</v>
      </c>
      <c r="U637" s="45">
        <f>IF(VLOOKUP(Table2[[#This Row],[AwayTeam]],Table3[[Teams]:[D]],3)=VLOOKUP(Table2[[#This Row],[HomeTeam]],Table3[[Teams]:[D]],3),1,0)</f>
        <v>0</v>
      </c>
      <c r="V637" s="45">
        <f>IF(VLOOKUP(Table2[[#This Row],[AwayTeam]],Table3[[Teams]:[D]],2)&lt;&gt;VLOOKUP(Table2[[#This Row],[HomeTeam]],Table3[[Teams]:[D]],2),1,0)</f>
        <v>0</v>
      </c>
    </row>
    <row r="638" spans="1:22" x14ac:dyDescent="0.25">
      <c r="A638" s="5"/>
      <c r="B638" s="3">
        <v>45662</v>
      </c>
      <c r="C638" s="10" t="s">
        <v>747</v>
      </c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Row],[ActualResult]]), "_", IF(Table2[[#This Row],[ActualHomeScore]]=Table2[[#This Row],[PredictedHomeScore]], "Y", "N"))</f>
        <v>_</v>
      </c>
      <c r="R638" s="2"/>
      <c r="S638" s="2" t="str">
        <f t="shared" si="27"/>
        <v>_</v>
      </c>
      <c r="T638" s="45">
        <f>IF(VLOOKUP(Table2[[#This Row],[AwayTeam]],Table3[[Teams]:[D]],2)=VLOOKUP(Table2[[#This Row],[HomeTeam]],Table3[[Teams]:[D]],2),1,0)</f>
        <v>0</v>
      </c>
      <c r="U638" s="45">
        <f>IF(VLOOKUP(Table2[[#This Row],[AwayTeam]],Table3[[Teams]:[D]],3)=VLOOKUP(Table2[[#This Row],[HomeTeam]],Table3[[Teams]:[D]],3),1,0)</f>
        <v>0</v>
      </c>
      <c r="V638" s="45">
        <f>IF(VLOOKUP(Table2[[#This Row],[AwayTeam]],Table3[[Teams]:[D]],2)&lt;&gt;VLOOKUP(Table2[[#This Row],[HomeTeam]],Table3[[Teams]:[D]],2),1,0)</f>
        <v>1</v>
      </c>
    </row>
    <row r="639" spans="1:22" x14ac:dyDescent="0.25">
      <c r="B639" s="1">
        <v>45663</v>
      </c>
      <c r="C639" s="9" t="s">
        <v>748</v>
      </c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Row],[ActualResult]]), "_", IF(Table2[[#This Row],[ActualHomeScore]]=Table2[[#This Row],[PredictedHomeScore]], "Y", "N"))</f>
        <v>_</v>
      </c>
      <c r="R639" s="2"/>
      <c r="S639" s="2" t="str">
        <f t="shared" si="27"/>
        <v>_</v>
      </c>
      <c r="T639" s="45">
        <f>IF(VLOOKUP(Table2[[#This Row],[AwayTeam]],Table3[[Teams]:[D]],2)=VLOOKUP(Table2[[#This Row],[HomeTeam]],Table3[[Teams]:[D]],2),1,0)</f>
        <v>1</v>
      </c>
      <c r="U639" s="45">
        <f>IF(VLOOKUP(Table2[[#This Row],[AwayTeam]],Table3[[Teams]:[D]],3)=VLOOKUP(Table2[[#This Row],[HomeTeam]],Table3[[Teams]:[D]],3),1,0)</f>
        <v>0</v>
      </c>
      <c r="V639" s="45">
        <f>IF(VLOOKUP(Table2[[#This Row],[AwayTeam]],Table3[[Teams]:[D]],2)&lt;&gt;VLOOKUP(Table2[[#This Row],[HomeTeam]],Table3[[Teams]:[D]],2),1,0)</f>
        <v>0</v>
      </c>
    </row>
    <row r="640" spans="1:22" x14ac:dyDescent="0.25">
      <c r="B640" s="1">
        <v>45663</v>
      </c>
      <c r="C640" s="9" t="s">
        <v>749</v>
      </c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Row],[ActualResult]]), "_", IF(Table2[[#This Row],[ActualHomeScore]]=Table2[[#This Row],[PredictedHomeScore]], "Y", "N"))</f>
        <v>_</v>
      </c>
      <c r="R640" s="2"/>
      <c r="S640" s="2" t="str">
        <f t="shared" si="27"/>
        <v>_</v>
      </c>
      <c r="T640" s="45">
        <f>IF(VLOOKUP(Table2[[#This Row],[AwayTeam]],Table3[[Teams]:[D]],2)=VLOOKUP(Table2[[#This Row],[HomeTeam]],Table3[[Teams]:[D]],2),1,0)</f>
        <v>0</v>
      </c>
      <c r="U640" s="45">
        <f>IF(VLOOKUP(Table2[[#This Row],[AwayTeam]],Table3[[Teams]:[D]],3)=VLOOKUP(Table2[[#This Row],[HomeTeam]],Table3[[Teams]:[D]],3),1,0)</f>
        <v>0</v>
      </c>
      <c r="V640" s="45">
        <f>IF(VLOOKUP(Table2[[#This Row],[AwayTeam]],Table3[[Teams]:[D]],2)&lt;&gt;VLOOKUP(Table2[[#This Row],[HomeTeam]],Table3[[Teams]:[D]],2),1,0)</f>
        <v>1</v>
      </c>
    </row>
    <row r="641" spans="1:22" x14ac:dyDescent="0.25">
      <c r="B641" s="1">
        <v>45663</v>
      </c>
      <c r="C641" s="9" t="s">
        <v>750</v>
      </c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Row],[ActualResult]]), "_", IF(Table2[[#This Row],[ActualHomeScore]]=Table2[[#This Row],[PredictedHomeScore]], "Y", "N"))</f>
        <v>_</v>
      </c>
      <c r="R641" s="2"/>
      <c r="S641" s="2" t="str">
        <f t="shared" si="27"/>
        <v>_</v>
      </c>
      <c r="T641" s="45">
        <f>IF(VLOOKUP(Table2[[#This Row],[AwayTeam]],Table3[[Teams]:[D]],2)=VLOOKUP(Table2[[#This Row],[HomeTeam]],Table3[[Teams]:[D]],2),1,0)</f>
        <v>0</v>
      </c>
      <c r="U641" s="45">
        <f>IF(VLOOKUP(Table2[[#This Row],[AwayTeam]],Table3[[Teams]:[D]],3)=VLOOKUP(Table2[[#This Row],[HomeTeam]],Table3[[Teams]:[D]],3),1,0)</f>
        <v>0</v>
      </c>
      <c r="V641" s="45">
        <f>IF(VLOOKUP(Table2[[#This Row],[AwayTeam]],Table3[[Teams]:[D]],2)&lt;&gt;VLOOKUP(Table2[[#This Row],[HomeTeam]],Table3[[Teams]:[D]],2),1,0)</f>
        <v>1</v>
      </c>
    </row>
    <row r="642" spans="1:22" x14ac:dyDescent="0.25">
      <c r="A642" s="5"/>
      <c r="B642" s="3">
        <v>45663</v>
      </c>
      <c r="C642" s="10" t="s">
        <v>751</v>
      </c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Row],[ActualResult]]), "_", IF(Table2[[#This Row],[ActualHomeScore]]=Table2[[#This Row],[PredictedHomeScore]], "Y", "N"))</f>
        <v>_</v>
      </c>
      <c r="R642" s="2"/>
      <c r="S642" s="2" t="str">
        <f t="shared" si="27"/>
        <v>_</v>
      </c>
      <c r="T642" s="45">
        <f>IF(VLOOKUP(Table2[[#This Row],[AwayTeam]],Table3[[Teams]:[D]],2)=VLOOKUP(Table2[[#This Row],[HomeTeam]],Table3[[Teams]:[D]],2),1,0)</f>
        <v>0</v>
      </c>
      <c r="U642" s="45">
        <f>IF(VLOOKUP(Table2[[#This Row],[AwayTeam]],Table3[[Teams]:[D]],3)=VLOOKUP(Table2[[#This Row],[HomeTeam]],Table3[[Teams]:[D]],3),1,0)</f>
        <v>0</v>
      </c>
      <c r="V642" s="45">
        <f>IF(VLOOKUP(Table2[[#This Row],[AwayTeam]],Table3[[Teams]:[D]],2)&lt;&gt;VLOOKUP(Table2[[#This Row],[HomeTeam]],Table3[[Teams]:[D]],2),1,0)</f>
        <v>1</v>
      </c>
    </row>
    <row r="643" spans="1:22" x14ac:dyDescent="0.25">
      <c r="B643" s="1">
        <v>45664</v>
      </c>
      <c r="C643" s="9" t="s">
        <v>752</v>
      </c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Row],[ActualResult]]),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  <c r="T643" s="45">
        <f>IF(VLOOKUP(Table2[[#This Row],[AwayTeam]],Table3[[Teams]:[D]],2)=VLOOKUP(Table2[[#This Row],[HomeTeam]],Table3[[Teams]:[D]],2),1,0)</f>
        <v>0</v>
      </c>
      <c r="U643" s="45">
        <f>IF(VLOOKUP(Table2[[#This Row],[AwayTeam]],Table3[[Teams]:[D]],3)=VLOOKUP(Table2[[#This Row],[HomeTeam]],Table3[[Teams]:[D]],3),1,0)</f>
        <v>0</v>
      </c>
      <c r="V643" s="45">
        <f>IF(VLOOKUP(Table2[[#This Row],[AwayTeam]],Table3[[Teams]:[D]],2)&lt;&gt;VLOOKUP(Table2[[#This Row],[HomeTeam]],Table3[[Teams]:[D]],2),1,0)</f>
        <v>1</v>
      </c>
    </row>
    <row r="644" spans="1:22" x14ac:dyDescent="0.25">
      <c r="B644" s="1">
        <v>45664</v>
      </c>
      <c r="C644" s="9" t="s">
        <v>753</v>
      </c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Row],[ActualResult]]), "_", IF(Table2[[#This Row],[ActualHomeScore]]=Table2[[#This Row],[PredictedHomeScore]], "Y", "N"))</f>
        <v>_</v>
      </c>
      <c r="R644" s="2"/>
      <c r="S644" s="2" t="str">
        <f t="shared" si="30"/>
        <v>_</v>
      </c>
      <c r="T644" s="45">
        <f>IF(VLOOKUP(Table2[[#This Row],[AwayTeam]],Table3[[Teams]:[D]],2)=VLOOKUP(Table2[[#This Row],[HomeTeam]],Table3[[Teams]:[D]],2),1,0)</f>
        <v>1</v>
      </c>
      <c r="U644" s="45">
        <f>IF(VLOOKUP(Table2[[#This Row],[AwayTeam]],Table3[[Teams]:[D]],3)=VLOOKUP(Table2[[#This Row],[HomeTeam]],Table3[[Teams]:[D]],3),1,0)</f>
        <v>1</v>
      </c>
      <c r="V644" s="45">
        <f>IF(VLOOKUP(Table2[[#This Row],[AwayTeam]],Table3[[Teams]:[D]],2)&lt;&gt;VLOOKUP(Table2[[#This Row],[HomeTeam]],Table3[[Teams]:[D]],2),1,0)</f>
        <v>0</v>
      </c>
    </row>
    <row r="645" spans="1:22" x14ac:dyDescent="0.25">
      <c r="B645" s="1">
        <v>45664</v>
      </c>
      <c r="C645" s="9" t="s">
        <v>754</v>
      </c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Row],[ActualResult]]), "_", IF(Table2[[#This Row],[ActualHomeScore]]=Table2[[#This Row],[PredictedHomeScore]], "Y", "N"))</f>
        <v>_</v>
      </c>
      <c r="R645" s="2"/>
      <c r="S645" s="2" t="str">
        <f t="shared" si="30"/>
        <v>_</v>
      </c>
      <c r="T645" s="45">
        <f>IF(VLOOKUP(Table2[[#This Row],[AwayTeam]],Table3[[Teams]:[D]],2)=VLOOKUP(Table2[[#This Row],[HomeTeam]],Table3[[Teams]:[D]],2),1,0)</f>
        <v>0</v>
      </c>
      <c r="U645" s="45">
        <f>IF(VLOOKUP(Table2[[#This Row],[AwayTeam]],Table3[[Teams]:[D]],3)=VLOOKUP(Table2[[#This Row],[HomeTeam]],Table3[[Teams]:[D]],3),1,0)</f>
        <v>0</v>
      </c>
      <c r="V645" s="45">
        <f>IF(VLOOKUP(Table2[[#This Row],[AwayTeam]],Table3[[Teams]:[D]],2)&lt;&gt;VLOOKUP(Table2[[#This Row],[HomeTeam]],Table3[[Teams]:[D]],2),1,0)</f>
        <v>1</v>
      </c>
    </row>
    <row r="646" spans="1:22" x14ac:dyDescent="0.25">
      <c r="B646" s="1">
        <v>45664</v>
      </c>
      <c r="C646" s="9" t="s">
        <v>755</v>
      </c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Row],[ActualResult]]), "_", IF(Table2[[#This Row],[ActualHomeScore]]=Table2[[#This Row],[PredictedHomeScore]], "Y", "N"))</f>
        <v>_</v>
      </c>
      <c r="R646" s="2"/>
      <c r="S646" s="2" t="str">
        <f t="shared" si="30"/>
        <v>_</v>
      </c>
      <c r="T646" s="45">
        <f>IF(VLOOKUP(Table2[[#This Row],[AwayTeam]],Table3[[Teams]:[D]],2)=VLOOKUP(Table2[[#This Row],[HomeTeam]],Table3[[Teams]:[D]],2),1,0)</f>
        <v>1</v>
      </c>
      <c r="U646" s="45">
        <f>IF(VLOOKUP(Table2[[#This Row],[AwayTeam]],Table3[[Teams]:[D]],3)=VLOOKUP(Table2[[#This Row],[HomeTeam]],Table3[[Teams]:[D]],3),1,0)</f>
        <v>1</v>
      </c>
      <c r="V646" s="45">
        <f>IF(VLOOKUP(Table2[[#This Row],[AwayTeam]],Table3[[Teams]:[D]],2)&lt;&gt;VLOOKUP(Table2[[#This Row],[HomeTeam]],Table3[[Teams]:[D]],2),1,0)</f>
        <v>0</v>
      </c>
    </row>
    <row r="647" spans="1:22" x14ac:dyDescent="0.25">
      <c r="B647" s="1">
        <v>45664</v>
      </c>
      <c r="C647" s="9" t="s">
        <v>756</v>
      </c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Row],[ActualResult]]), "_", IF(Table2[[#This Row],[ActualHomeScore]]=Table2[[#This Row],[PredictedHomeScore]], "Y", "N"))</f>
        <v>_</v>
      </c>
      <c r="R647" s="2"/>
      <c r="S647" s="2" t="str">
        <f t="shared" si="30"/>
        <v>_</v>
      </c>
      <c r="T647" s="45">
        <f>IF(VLOOKUP(Table2[[#This Row],[AwayTeam]],Table3[[Teams]:[D]],2)=VLOOKUP(Table2[[#This Row],[HomeTeam]],Table3[[Teams]:[D]],2),1,0)</f>
        <v>1</v>
      </c>
      <c r="U647" s="45">
        <f>IF(VLOOKUP(Table2[[#This Row],[AwayTeam]],Table3[[Teams]:[D]],3)=VLOOKUP(Table2[[#This Row],[HomeTeam]],Table3[[Teams]:[D]],3),1,0)</f>
        <v>0</v>
      </c>
      <c r="V647" s="45">
        <f>IF(VLOOKUP(Table2[[#This Row],[AwayTeam]],Table3[[Teams]:[D]],2)&lt;&gt;VLOOKUP(Table2[[#This Row],[HomeTeam]],Table3[[Teams]:[D]],2),1,0)</f>
        <v>0</v>
      </c>
    </row>
    <row r="648" spans="1:22" x14ac:dyDescent="0.25">
      <c r="B648" s="1">
        <v>45664</v>
      </c>
      <c r="C648" s="9" t="s">
        <v>757</v>
      </c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Row],[ActualResult]]), "_", IF(Table2[[#This Row],[ActualHomeScore]]=Table2[[#This Row],[PredictedHomeScore]], "Y", "N"))</f>
        <v>_</v>
      </c>
      <c r="R648" s="2"/>
      <c r="S648" s="2" t="str">
        <f t="shared" si="30"/>
        <v>_</v>
      </c>
      <c r="T648" s="45">
        <f>IF(VLOOKUP(Table2[[#This Row],[AwayTeam]],Table3[[Teams]:[D]],2)=VLOOKUP(Table2[[#This Row],[HomeTeam]],Table3[[Teams]:[D]],2),1,0)</f>
        <v>1</v>
      </c>
      <c r="U648" s="45">
        <f>IF(VLOOKUP(Table2[[#This Row],[AwayTeam]],Table3[[Teams]:[D]],3)=VLOOKUP(Table2[[#This Row],[HomeTeam]],Table3[[Teams]:[D]],3),1,0)</f>
        <v>1</v>
      </c>
      <c r="V648" s="45">
        <f>IF(VLOOKUP(Table2[[#This Row],[AwayTeam]],Table3[[Teams]:[D]],2)&lt;&gt;VLOOKUP(Table2[[#This Row],[HomeTeam]],Table3[[Teams]:[D]],2),1,0)</f>
        <v>0</v>
      </c>
    </row>
    <row r="649" spans="1:22" x14ac:dyDescent="0.25">
      <c r="B649" s="1">
        <v>45664</v>
      </c>
      <c r="C649" s="9" t="s">
        <v>758</v>
      </c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Row],[ActualResult]]), "_", IF(Table2[[#This Row],[ActualHomeScore]]=Table2[[#This Row],[PredictedHomeScore]], "Y", "N"))</f>
        <v>_</v>
      </c>
      <c r="R649" s="2"/>
      <c r="S649" s="2" t="str">
        <f t="shared" si="30"/>
        <v>_</v>
      </c>
      <c r="T649" s="45">
        <f>IF(VLOOKUP(Table2[[#This Row],[AwayTeam]],Table3[[Teams]:[D]],2)=VLOOKUP(Table2[[#This Row],[HomeTeam]],Table3[[Teams]:[D]],2),1,0)</f>
        <v>1</v>
      </c>
      <c r="U649" s="45">
        <f>IF(VLOOKUP(Table2[[#This Row],[AwayTeam]],Table3[[Teams]:[D]],3)=VLOOKUP(Table2[[#This Row],[HomeTeam]],Table3[[Teams]:[D]],3),1,0)</f>
        <v>1</v>
      </c>
      <c r="V649" s="45">
        <f>IF(VLOOKUP(Table2[[#This Row],[AwayTeam]],Table3[[Teams]:[D]],2)&lt;&gt;VLOOKUP(Table2[[#This Row],[HomeTeam]],Table3[[Teams]:[D]],2),1,0)</f>
        <v>0</v>
      </c>
    </row>
    <row r="650" spans="1:22" x14ac:dyDescent="0.25">
      <c r="B650" s="1">
        <v>45664</v>
      </c>
      <c r="C650" s="9" t="s">
        <v>759</v>
      </c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Row],[ActualResult]]), "_", IF(Table2[[#This Row],[ActualHomeScore]]=Table2[[#This Row],[PredictedHomeScore]], "Y", "N"))</f>
        <v>_</v>
      </c>
      <c r="R650" s="2"/>
      <c r="S650" s="2" t="str">
        <f t="shared" si="30"/>
        <v>_</v>
      </c>
      <c r="T650" s="45">
        <f>IF(VLOOKUP(Table2[[#This Row],[AwayTeam]],Table3[[Teams]:[D]],2)=VLOOKUP(Table2[[#This Row],[HomeTeam]],Table3[[Teams]:[D]],2),1,0)</f>
        <v>1</v>
      </c>
      <c r="U650" s="45">
        <f>IF(VLOOKUP(Table2[[#This Row],[AwayTeam]],Table3[[Teams]:[D]],3)=VLOOKUP(Table2[[#This Row],[HomeTeam]],Table3[[Teams]:[D]],3),1,0)</f>
        <v>1</v>
      </c>
      <c r="V650" s="45">
        <f>IF(VLOOKUP(Table2[[#This Row],[AwayTeam]],Table3[[Teams]:[D]],2)&lt;&gt;VLOOKUP(Table2[[#This Row],[HomeTeam]],Table3[[Teams]:[D]],2),1,0)</f>
        <v>0</v>
      </c>
    </row>
    <row r="651" spans="1:22" x14ac:dyDescent="0.25">
      <c r="A651" s="5"/>
      <c r="B651" s="3">
        <v>45664</v>
      </c>
      <c r="C651" s="10" t="s">
        <v>760</v>
      </c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Row],[ActualResult]]), "_", IF(Table2[[#This Row],[ActualHomeScore]]=Table2[[#This Row],[PredictedHomeScore]], "Y", "N"))</f>
        <v>_</v>
      </c>
      <c r="R651" s="2"/>
      <c r="S651" s="2" t="str">
        <f t="shared" si="30"/>
        <v>_</v>
      </c>
      <c r="T651" s="45">
        <f>IF(VLOOKUP(Table2[[#This Row],[AwayTeam]],Table3[[Teams]:[D]],2)=VLOOKUP(Table2[[#This Row],[HomeTeam]],Table3[[Teams]:[D]],2),1,0)</f>
        <v>1</v>
      </c>
      <c r="U651" s="45">
        <f>IF(VLOOKUP(Table2[[#This Row],[AwayTeam]],Table3[[Teams]:[D]],3)=VLOOKUP(Table2[[#This Row],[HomeTeam]],Table3[[Teams]:[D]],3),1,0)</f>
        <v>1</v>
      </c>
      <c r="V651" s="45">
        <f>IF(VLOOKUP(Table2[[#This Row],[AwayTeam]],Table3[[Teams]:[D]],2)&lt;&gt;VLOOKUP(Table2[[#This Row],[HomeTeam]],Table3[[Teams]:[D]],2),1,0)</f>
        <v>0</v>
      </c>
    </row>
    <row r="652" spans="1:22" x14ac:dyDescent="0.25">
      <c r="B652" s="1">
        <v>45665</v>
      </c>
      <c r="C652" s="9" t="s">
        <v>761</v>
      </c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Row],[ActualResult]]), "_", IF(Table2[[#This Row],[ActualHomeScore]]=Table2[[#This Row],[PredictedHomeScore]], "Y", "N"))</f>
        <v>_</v>
      </c>
      <c r="R652" s="2"/>
      <c r="S652" s="2" t="str">
        <f t="shared" si="30"/>
        <v>_</v>
      </c>
      <c r="T652" s="45">
        <f>IF(VLOOKUP(Table2[[#This Row],[AwayTeam]],Table3[[Teams]:[D]],2)=VLOOKUP(Table2[[#This Row],[HomeTeam]],Table3[[Teams]:[D]],2),1,0)</f>
        <v>0</v>
      </c>
      <c r="U652" s="45">
        <f>IF(VLOOKUP(Table2[[#This Row],[AwayTeam]],Table3[[Teams]:[D]],3)=VLOOKUP(Table2[[#This Row],[HomeTeam]],Table3[[Teams]:[D]],3),1,0)</f>
        <v>0</v>
      </c>
      <c r="V652" s="45">
        <f>IF(VLOOKUP(Table2[[#This Row],[AwayTeam]],Table3[[Teams]:[D]],2)&lt;&gt;VLOOKUP(Table2[[#This Row],[HomeTeam]],Table3[[Teams]:[D]],2),1,0)</f>
        <v>1</v>
      </c>
    </row>
    <row r="653" spans="1:22" x14ac:dyDescent="0.25">
      <c r="B653" s="1">
        <v>45665</v>
      </c>
      <c r="C653" s="9" t="s">
        <v>762</v>
      </c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Row],[ActualResult]]), "_", IF(Table2[[#This Row],[ActualHomeScore]]=Table2[[#This Row],[PredictedHomeScore]], "Y", "N"))</f>
        <v>_</v>
      </c>
      <c r="R653" s="2"/>
      <c r="S653" s="2" t="str">
        <f t="shared" si="30"/>
        <v>_</v>
      </c>
      <c r="T653" s="45">
        <f>IF(VLOOKUP(Table2[[#This Row],[AwayTeam]],Table3[[Teams]:[D]],2)=VLOOKUP(Table2[[#This Row],[HomeTeam]],Table3[[Teams]:[D]],2),1,0)</f>
        <v>1</v>
      </c>
      <c r="U653" s="45">
        <f>IF(VLOOKUP(Table2[[#This Row],[AwayTeam]],Table3[[Teams]:[D]],3)=VLOOKUP(Table2[[#This Row],[HomeTeam]],Table3[[Teams]:[D]],3),1,0)</f>
        <v>1</v>
      </c>
      <c r="V653" s="45">
        <f>IF(VLOOKUP(Table2[[#This Row],[AwayTeam]],Table3[[Teams]:[D]],2)&lt;&gt;VLOOKUP(Table2[[#This Row],[HomeTeam]],Table3[[Teams]:[D]],2),1,0)</f>
        <v>0</v>
      </c>
    </row>
    <row r="654" spans="1:22" x14ac:dyDescent="0.25">
      <c r="B654" s="1">
        <v>45665</v>
      </c>
      <c r="C654" s="9" t="s">
        <v>763</v>
      </c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Row],[ActualResult]]), "_", IF(Table2[[#This Row],[ActualHomeScore]]=Table2[[#This Row],[PredictedHomeScore]], "Y", "N"))</f>
        <v>_</v>
      </c>
      <c r="R654" s="2"/>
      <c r="S654" s="2" t="str">
        <f t="shared" si="30"/>
        <v>_</v>
      </c>
      <c r="T654" s="45">
        <f>IF(VLOOKUP(Table2[[#This Row],[AwayTeam]],Table3[[Teams]:[D]],2)=VLOOKUP(Table2[[#This Row],[HomeTeam]],Table3[[Teams]:[D]],2),1,0)</f>
        <v>0</v>
      </c>
      <c r="U654" s="45">
        <f>IF(VLOOKUP(Table2[[#This Row],[AwayTeam]],Table3[[Teams]:[D]],3)=VLOOKUP(Table2[[#This Row],[HomeTeam]],Table3[[Teams]:[D]],3),1,0)</f>
        <v>0</v>
      </c>
      <c r="V654" s="45">
        <f>IF(VLOOKUP(Table2[[#This Row],[AwayTeam]],Table3[[Teams]:[D]],2)&lt;&gt;VLOOKUP(Table2[[#This Row],[HomeTeam]],Table3[[Teams]:[D]],2),1,0)</f>
        <v>1</v>
      </c>
    </row>
    <row r="655" spans="1:22" x14ac:dyDescent="0.25">
      <c r="A655" s="5"/>
      <c r="B655" s="3">
        <v>45665</v>
      </c>
      <c r="C655" s="10" t="s">
        <v>764</v>
      </c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Row],[ActualResult]]), "_", IF(Table2[[#This Row],[ActualHomeScore]]=Table2[[#This Row],[PredictedHomeScore]], "Y", "N"))</f>
        <v>_</v>
      </c>
      <c r="R655" s="2"/>
      <c r="S655" s="2" t="str">
        <f t="shared" si="30"/>
        <v>_</v>
      </c>
      <c r="T655" s="45">
        <f>IF(VLOOKUP(Table2[[#This Row],[AwayTeam]],Table3[[Teams]:[D]],2)=VLOOKUP(Table2[[#This Row],[HomeTeam]],Table3[[Teams]:[D]],2),1,0)</f>
        <v>1</v>
      </c>
      <c r="U655" s="45">
        <f>IF(VLOOKUP(Table2[[#This Row],[AwayTeam]],Table3[[Teams]:[D]],3)=VLOOKUP(Table2[[#This Row],[HomeTeam]],Table3[[Teams]:[D]],3),1,0)</f>
        <v>1</v>
      </c>
      <c r="V655" s="45">
        <f>IF(VLOOKUP(Table2[[#This Row],[AwayTeam]],Table3[[Teams]:[D]],2)&lt;&gt;VLOOKUP(Table2[[#This Row],[HomeTeam]],Table3[[Teams]:[D]],2),1,0)</f>
        <v>0</v>
      </c>
    </row>
    <row r="656" spans="1:22" x14ac:dyDescent="0.25">
      <c r="B656" s="1">
        <v>45666</v>
      </c>
      <c r="C656" s="9" t="s">
        <v>765</v>
      </c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Row],[ActualResult]]), "_", IF(Table2[[#This Row],[ActualHomeScore]]=Table2[[#This Row],[PredictedHomeScore]], "Y", "N"))</f>
        <v>_</v>
      </c>
      <c r="R656" s="2"/>
      <c r="S656" s="2" t="str">
        <f t="shared" si="30"/>
        <v>_</v>
      </c>
      <c r="T656" s="45">
        <f>IF(VLOOKUP(Table2[[#This Row],[AwayTeam]],Table3[[Teams]:[D]],2)=VLOOKUP(Table2[[#This Row],[HomeTeam]],Table3[[Teams]:[D]],2),1,0)</f>
        <v>1</v>
      </c>
      <c r="U656" s="45">
        <f>IF(VLOOKUP(Table2[[#This Row],[AwayTeam]],Table3[[Teams]:[D]],3)=VLOOKUP(Table2[[#This Row],[HomeTeam]],Table3[[Teams]:[D]],3),1,0)</f>
        <v>1</v>
      </c>
      <c r="V656" s="45">
        <f>IF(VLOOKUP(Table2[[#This Row],[AwayTeam]],Table3[[Teams]:[D]],2)&lt;&gt;VLOOKUP(Table2[[#This Row],[HomeTeam]],Table3[[Teams]:[D]],2),1,0)</f>
        <v>0</v>
      </c>
    </row>
    <row r="657" spans="1:22" x14ac:dyDescent="0.25">
      <c r="B657" s="1">
        <v>45666</v>
      </c>
      <c r="C657" s="9" t="s">
        <v>766</v>
      </c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Row],[ActualResult]]), "_", IF(Table2[[#This Row],[ActualHomeScore]]=Table2[[#This Row],[PredictedHomeScore]], "Y", "N"))</f>
        <v>_</v>
      </c>
      <c r="R657" s="2"/>
      <c r="S657" s="2" t="str">
        <f t="shared" si="30"/>
        <v>_</v>
      </c>
      <c r="T657" s="45">
        <f>IF(VLOOKUP(Table2[[#This Row],[AwayTeam]],Table3[[Teams]:[D]],2)=VLOOKUP(Table2[[#This Row],[HomeTeam]],Table3[[Teams]:[D]],2),1,0)</f>
        <v>1</v>
      </c>
      <c r="U657" s="45">
        <f>IF(VLOOKUP(Table2[[#This Row],[AwayTeam]],Table3[[Teams]:[D]],3)=VLOOKUP(Table2[[#This Row],[HomeTeam]],Table3[[Teams]:[D]],3),1,0)</f>
        <v>1</v>
      </c>
      <c r="V657" s="45">
        <f>IF(VLOOKUP(Table2[[#This Row],[AwayTeam]],Table3[[Teams]:[D]],2)&lt;&gt;VLOOKUP(Table2[[#This Row],[HomeTeam]],Table3[[Teams]:[D]],2),1,0)</f>
        <v>0</v>
      </c>
    </row>
    <row r="658" spans="1:22" x14ac:dyDescent="0.25">
      <c r="B658" s="1">
        <v>45666</v>
      </c>
      <c r="C658" s="9" t="s">
        <v>767</v>
      </c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Row],[ActualResult]]), "_", IF(Table2[[#This Row],[ActualHomeScore]]=Table2[[#This Row],[PredictedHomeScore]], "Y", "N"))</f>
        <v>_</v>
      </c>
      <c r="R658" s="2"/>
      <c r="S658" s="2" t="str">
        <f t="shared" si="30"/>
        <v>_</v>
      </c>
      <c r="T658" s="45">
        <f>IF(VLOOKUP(Table2[[#This Row],[AwayTeam]],Table3[[Teams]:[D]],2)=VLOOKUP(Table2[[#This Row],[HomeTeam]],Table3[[Teams]:[D]],2),1,0)</f>
        <v>1</v>
      </c>
      <c r="U658" s="45">
        <f>IF(VLOOKUP(Table2[[#This Row],[AwayTeam]],Table3[[Teams]:[D]],3)=VLOOKUP(Table2[[#This Row],[HomeTeam]],Table3[[Teams]:[D]],3),1,0)</f>
        <v>1</v>
      </c>
      <c r="V658" s="45">
        <f>IF(VLOOKUP(Table2[[#This Row],[AwayTeam]],Table3[[Teams]:[D]],2)&lt;&gt;VLOOKUP(Table2[[#This Row],[HomeTeam]],Table3[[Teams]:[D]],2),1,0)</f>
        <v>0</v>
      </c>
    </row>
    <row r="659" spans="1:22" x14ac:dyDescent="0.25">
      <c r="B659" s="1">
        <v>45666</v>
      </c>
      <c r="C659" s="9" t="s">
        <v>768</v>
      </c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Row],[ActualResult]]), "_", IF(Table2[[#This Row],[ActualHomeScore]]=Table2[[#This Row],[PredictedHomeScore]], "Y", "N"))</f>
        <v>_</v>
      </c>
      <c r="R659" s="2"/>
      <c r="S659" s="2" t="str">
        <f t="shared" si="30"/>
        <v>_</v>
      </c>
      <c r="T659" s="45">
        <f>IF(VLOOKUP(Table2[[#This Row],[AwayTeam]],Table3[[Teams]:[D]],2)=VLOOKUP(Table2[[#This Row],[HomeTeam]],Table3[[Teams]:[D]],2),1,0)</f>
        <v>0</v>
      </c>
      <c r="U659" s="45">
        <f>IF(VLOOKUP(Table2[[#This Row],[AwayTeam]],Table3[[Teams]:[D]],3)=VLOOKUP(Table2[[#This Row],[HomeTeam]],Table3[[Teams]:[D]],3),1,0)</f>
        <v>0</v>
      </c>
      <c r="V659" s="45">
        <f>IF(VLOOKUP(Table2[[#This Row],[AwayTeam]],Table3[[Teams]:[D]],2)&lt;&gt;VLOOKUP(Table2[[#This Row],[HomeTeam]],Table3[[Teams]:[D]],2),1,0)</f>
        <v>1</v>
      </c>
    </row>
    <row r="660" spans="1:22" x14ac:dyDescent="0.25">
      <c r="B660" s="1">
        <v>45666</v>
      </c>
      <c r="C660" s="9" t="s">
        <v>769</v>
      </c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Row],[ActualResult]]), "_", IF(Table2[[#This Row],[ActualHomeScore]]=Table2[[#This Row],[PredictedHomeScore]], "Y", "N"))</f>
        <v>_</v>
      </c>
      <c r="R660" s="2"/>
      <c r="S660" s="2" t="str">
        <f t="shared" si="30"/>
        <v>_</v>
      </c>
      <c r="T660" s="45">
        <f>IF(VLOOKUP(Table2[[#This Row],[AwayTeam]],Table3[[Teams]:[D]],2)=VLOOKUP(Table2[[#This Row],[HomeTeam]],Table3[[Teams]:[D]],2),1,0)</f>
        <v>0</v>
      </c>
      <c r="U660" s="45">
        <f>IF(VLOOKUP(Table2[[#This Row],[AwayTeam]],Table3[[Teams]:[D]],3)=VLOOKUP(Table2[[#This Row],[HomeTeam]],Table3[[Teams]:[D]],3),1,0)</f>
        <v>0</v>
      </c>
      <c r="V660" s="45">
        <f>IF(VLOOKUP(Table2[[#This Row],[AwayTeam]],Table3[[Teams]:[D]],2)&lt;&gt;VLOOKUP(Table2[[#This Row],[HomeTeam]],Table3[[Teams]:[D]],2),1,0)</f>
        <v>1</v>
      </c>
    </row>
    <row r="661" spans="1:22" x14ac:dyDescent="0.25">
      <c r="B661" s="1">
        <v>45666</v>
      </c>
      <c r="C661" s="9" t="s">
        <v>770</v>
      </c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Row],[ActualResult]]), "_", IF(Table2[[#This Row],[ActualHomeScore]]=Table2[[#This Row],[PredictedHomeScore]], "Y", "N"))</f>
        <v>_</v>
      </c>
      <c r="R661" s="2"/>
      <c r="S661" s="2" t="str">
        <f t="shared" si="30"/>
        <v>_</v>
      </c>
      <c r="T661" s="45">
        <f>IF(VLOOKUP(Table2[[#This Row],[AwayTeam]],Table3[[Teams]:[D]],2)=VLOOKUP(Table2[[#This Row],[HomeTeam]],Table3[[Teams]:[D]],2),1,0)</f>
        <v>0</v>
      </c>
      <c r="U661" s="45">
        <f>IF(VLOOKUP(Table2[[#This Row],[AwayTeam]],Table3[[Teams]:[D]],3)=VLOOKUP(Table2[[#This Row],[HomeTeam]],Table3[[Teams]:[D]],3),1,0)</f>
        <v>0</v>
      </c>
      <c r="V661" s="45">
        <f>IF(VLOOKUP(Table2[[#This Row],[AwayTeam]],Table3[[Teams]:[D]],2)&lt;&gt;VLOOKUP(Table2[[#This Row],[HomeTeam]],Table3[[Teams]:[D]],2),1,0)</f>
        <v>1</v>
      </c>
    </row>
    <row r="662" spans="1:22" x14ac:dyDescent="0.25">
      <c r="B662" s="1">
        <v>45666</v>
      </c>
      <c r="C662" s="9" t="s">
        <v>771</v>
      </c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Row],[ActualResult]]), "_", IF(Table2[[#This Row],[ActualHomeScore]]=Table2[[#This Row],[PredictedHomeScore]], "Y", "N"))</f>
        <v>_</v>
      </c>
      <c r="R662" s="2"/>
      <c r="S662" s="2" t="str">
        <f t="shared" si="30"/>
        <v>_</v>
      </c>
      <c r="T662" s="45">
        <f>IF(VLOOKUP(Table2[[#This Row],[AwayTeam]],Table3[[Teams]:[D]],2)=VLOOKUP(Table2[[#This Row],[HomeTeam]],Table3[[Teams]:[D]],2),1,0)</f>
        <v>1</v>
      </c>
      <c r="U662" s="45">
        <f>IF(VLOOKUP(Table2[[#This Row],[AwayTeam]],Table3[[Teams]:[D]],3)=VLOOKUP(Table2[[#This Row],[HomeTeam]],Table3[[Teams]:[D]],3),1,0)</f>
        <v>0</v>
      </c>
      <c r="V662" s="45">
        <f>IF(VLOOKUP(Table2[[#This Row],[AwayTeam]],Table3[[Teams]:[D]],2)&lt;&gt;VLOOKUP(Table2[[#This Row],[HomeTeam]],Table3[[Teams]:[D]],2),1,0)</f>
        <v>0</v>
      </c>
    </row>
    <row r="663" spans="1:22" x14ac:dyDescent="0.25">
      <c r="B663" s="1">
        <v>45666</v>
      </c>
      <c r="C663" s="9" t="s">
        <v>772</v>
      </c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Row],[ActualResult]]), "_", IF(Table2[[#This Row],[ActualHomeScore]]=Table2[[#This Row],[PredictedHomeScore]], "Y", "N"))</f>
        <v>_</v>
      </c>
      <c r="R663" s="2"/>
      <c r="S663" s="2" t="str">
        <f t="shared" si="30"/>
        <v>_</v>
      </c>
      <c r="T663" s="45">
        <f>IF(VLOOKUP(Table2[[#This Row],[AwayTeam]],Table3[[Teams]:[D]],2)=VLOOKUP(Table2[[#This Row],[HomeTeam]],Table3[[Teams]:[D]],2),1,0)</f>
        <v>1</v>
      </c>
      <c r="U663" s="45">
        <f>IF(VLOOKUP(Table2[[#This Row],[AwayTeam]],Table3[[Teams]:[D]],3)=VLOOKUP(Table2[[#This Row],[HomeTeam]],Table3[[Teams]:[D]],3),1,0)</f>
        <v>0</v>
      </c>
      <c r="V663" s="45">
        <f>IF(VLOOKUP(Table2[[#This Row],[AwayTeam]],Table3[[Teams]:[D]],2)&lt;&gt;VLOOKUP(Table2[[#This Row],[HomeTeam]],Table3[[Teams]:[D]],2),1,0)</f>
        <v>0</v>
      </c>
    </row>
    <row r="664" spans="1:22" x14ac:dyDescent="0.25">
      <c r="B664" s="1">
        <v>45666</v>
      </c>
      <c r="C664" s="9" t="s">
        <v>773</v>
      </c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Row],[ActualResult]]), "_", IF(Table2[[#This Row],[ActualHomeScore]]=Table2[[#This Row],[PredictedHomeScore]], "Y", "N"))</f>
        <v>_</v>
      </c>
      <c r="R664" s="2"/>
      <c r="S664" s="2" t="str">
        <f t="shared" si="30"/>
        <v>_</v>
      </c>
      <c r="T664" s="45">
        <f>IF(VLOOKUP(Table2[[#This Row],[AwayTeam]],Table3[[Teams]:[D]],2)=VLOOKUP(Table2[[#This Row],[HomeTeam]],Table3[[Teams]:[D]],2),1,0)</f>
        <v>1</v>
      </c>
      <c r="U664" s="45">
        <f>IF(VLOOKUP(Table2[[#This Row],[AwayTeam]],Table3[[Teams]:[D]],3)=VLOOKUP(Table2[[#This Row],[HomeTeam]],Table3[[Teams]:[D]],3),1,0)</f>
        <v>1</v>
      </c>
      <c r="V664" s="45">
        <f>IF(VLOOKUP(Table2[[#This Row],[AwayTeam]],Table3[[Teams]:[D]],2)&lt;&gt;VLOOKUP(Table2[[#This Row],[HomeTeam]],Table3[[Teams]:[D]],2),1,0)</f>
        <v>0</v>
      </c>
    </row>
    <row r="665" spans="1:22" x14ac:dyDescent="0.25">
      <c r="A665" s="5"/>
      <c r="B665" s="3">
        <v>45666</v>
      </c>
      <c r="C665" s="10" t="s">
        <v>774</v>
      </c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Row],[ActualResult]]), "_", IF(Table2[[#This Row],[ActualHomeScore]]=Table2[[#This Row],[PredictedHomeScore]], "Y", "N"))</f>
        <v>_</v>
      </c>
      <c r="R665" s="2"/>
      <c r="S665" s="2" t="str">
        <f t="shared" si="30"/>
        <v>_</v>
      </c>
      <c r="T665" s="45">
        <f>IF(VLOOKUP(Table2[[#This Row],[AwayTeam]],Table3[[Teams]:[D]],2)=VLOOKUP(Table2[[#This Row],[HomeTeam]],Table3[[Teams]:[D]],2),1,0)</f>
        <v>0</v>
      </c>
      <c r="U665" s="45">
        <f>IF(VLOOKUP(Table2[[#This Row],[AwayTeam]],Table3[[Teams]:[D]],3)=VLOOKUP(Table2[[#This Row],[HomeTeam]],Table3[[Teams]:[D]],3),1,0)</f>
        <v>0</v>
      </c>
      <c r="V665" s="45">
        <f>IF(VLOOKUP(Table2[[#This Row],[AwayTeam]],Table3[[Teams]:[D]],2)&lt;&gt;VLOOKUP(Table2[[#This Row],[HomeTeam]],Table3[[Teams]:[D]],2),1,0)</f>
        <v>1</v>
      </c>
    </row>
    <row r="666" spans="1:22" x14ac:dyDescent="0.25">
      <c r="B666" s="1">
        <v>45667</v>
      </c>
      <c r="C666" s="9" t="s">
        <v>775</v>
      </c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Row],[ActualResult]]), "_", IF(Table2[[#This Row],[ActualHomeScore]]=Table2[[#This Row],[PredictedHomeScore]], "Y", "N"))</f>
        <v>_</v>
      </c>
      <c r="R666" s="2"/>
      <c r="S666" s="2" t="str">
        <f t="shared" si="30"/>
        <v>_</v>
      </c>
      <c r="T666" s="45">
        <f>IF(VLOOKUP(Table2[[#This Row],[AwayTeam]],Table3[[Teams]:[D]],2)=VLOOKUP(Table2[[#This Row],[HomeTeam]],Table3[[Teams]:[D]],2),1,0)</f>
        <v>0</v>
      </c>
      <c r="U666" s="45">
        <f>IF(VLOOKUP(Table2[[#This Row],[AwayTeam]],Table3[[Teams]:[D]],3)=VLOOKUP(Table2[[#This Row],[HomeTeam]],Table3[[Teams]:[D]],3),1,0)</f>
        <v>0</v>
      </c>
      <c r="V666" s="45">
        <f>IF(VLOOKUP(Table2[[#This Row],[AwayTeam]],Table3[[Teams]:[D]],2)&lt;&gt;VLOOKUP(Table2[[#This Row],[HomeTeam]],Table3[[Teams]:[D]],2),1,0)</f>
        <v>1</v>
      </c>
    </row>
    <row r="667" spans="1:22" x14ac:dyDescent="0.25">
      <c r="B667" s="1">
        <v>45667</v>
      </c>
      <c r="C667" s="9" t="s">
        <v>776</v>
      </c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Row],[ActualResult]]), "_", IF(Table2[[#This Row],[ActualHomeScore]]=Table2[[#This Row],[PredictedHomeScore]], "Y", "N"))</f>
        <v>_</v>
      </c>
      <c r="R667" s="2"/>
      <c r="S667" s="2" t="str">
        <f t="shared" si="30"/>
        <v>_</v>
      </c>
      <c r="T667" s="45">
        <f>IF(VLOOKUP(Table2[[#This Row],[AwayTeam]],Table3[[Teams]:[D]],2)=VLOOKUP(Table2[[#This Row],[HomeTeam]],Table3[[Teams]:[D]],2),1,0)</f>
        <v>1</v>
      </c>
      <c r="U667" s="45">
        <f>IF(VLOOKUP(Table2[[#This Row],[AwayTeam]],Table3[[Teams]:[D]],3)=VLOOKUP(Table2[[#This Row],[HomeTeam]],Table3[[Teams]:[D]],3),1,0)</f>
        <v>0</v>
      </c>
      <c r="V667" s="45">
        <f>IF(VLOOKUP(Table2[[#This Row],[AwayTeam]],Table3[[Teams]:[D]],2)&lt;&gt;VLOOKUP(Table2[[#This Row],[HomeTeam]],Table3[[Teams]:[D]],2),1,0)</f>
        <v>0</v>
      </c>
    </row>
    <row r="668" spans="1:22" x14ac:dyDescent="0.25">
      <c r="B668" s="1">
        <v>45667</v>
      </c>
      <c r="C668" s="9" t="s">
        <v>777</v>
      </c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Row],[ActualResult]]), "_", IF(Table2[[#This Row],[ActualHomeScore]]=Table2[[#This Row],[PredictedHomeScore]], "Y", "N"))</f>
        <v>_</v>
      </c>
      <c r="R668" s="2"/>
      <c r="S668" s="2" t="str">
        <f t="shared" si="30"/>
        <v>_</v>
      </c>
      <c r="T668" s="45">
        <f>IF(VLOOKUP(Table2[[#This Row],[AwayTeam]],Table3[[Teams]:[D]],2)=VLOOKUP(Table2[[#This Row],[HomeTeam]],Table3[[Teams]:[D]],2),1,0)</f>
        <v>0</v>
      </c>
      <c r="U668" s="45">
        <f>IF(VLOOKUP(Table2[[#This Row],[AwayTeam]],Table3[[Teams]:[D]],3)=VLOOKUP(Table2[[#This Row],[HomeTeam]],Table3[[Teams]:[D]],3),1,0)</f>
        <v>0</v>
      </c>
      <c r="V668" s="45">
        <f>IF(VLOOKUP(Table2[[#This Row],[AwayTeam]],Table3[[Teams]:[D]],2)&lt;&gt;VLOOKUP(Table2[[#This Row],[HomeTeam]],Table3[[Teams]:[D]],2),1,0)</f>
        <v>1</v>
      </c>
    </row>
    <row r="669" spans="1:22" x14ac:dyDescent="0.25">
      <c r="B669" s="1">
        <v>45667</v>
      </c>
      <c r="C669" s="9" t="s">
        <v>778</v>
      </c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Row],[ActualResult]]), "_", IF(Table2[[#This Row],[ActualHomeScore]]=Table2[[#This Row],[PredictedHomeScore]], "Y", "N"))</f>
        <v>_</v>
      </c>
      <c r="R669" s="2"/>
      <c r="S669" s="2" t="str">
        <f t="shared" si="30"/>
        <v>_</v>
      </c>
      <c r="T669" s="45">
        <f>IF(VLOOKUP(Table2[[#This Row],[AwayTeam]],Table3[[Teams]:[D]],2)=VLOOKUP(Table2[[#This Row],[HomeTeam]],Table3[[Teams]:[D]],2),1,0)</f>
        <v>1</v>
      </c>
      <c r="U669" s="45">
        <f>IF(VLOOKUP(Table2[[#This Row],[AwayTeam]],Table3[[Teams]:[D]],3)=VLOOKUP(Table2[[#This Row],[HomeTeam]],Table3[[Teams]:[D]],3),1,0)</f>
        <v>0</v>
      </c>
      <c r="V669" s="45">
        <f>IF(VLOOKUP(Table2[[#This Row],[AwayTeam]],Table3[[Teams]:[D]],2)&lt;&gt;VLOOKUP(Table2[[#This Row],[HomeTeam]],Table3[[Teams]:[D]],2),1,0)</f>
        <v>0</v>
      </c>
    </row>
    <row r="670" spans="1:22" x14ac:dyDescent="0.25">
      <c r="A670" s="5"/>
      <c r="B670" s="3">
        <v>45667</v>
      </c>
      <c r="C670" s="10" t="s">
        <v>779</v>
      </c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Row],[ActualResult]]), "_", IF(Table2[[#This Row],[ActualHomeScore]]=Table2[[#This Row],[PredictedHomeScore]], "Y", "N"))</f>
        <v>_</v>
      </c>
      <c r="R670" s="2"/>
      <c r="S670" s="2" t="str">
        <f t="shared" si="30"/>
        <v>_</v>
      </c>
      <c r="T670" s="45">
        <f>IF(VLOOKUP(Table2[[#This Row],[AwayTeam]],Table3[[Teams]:[D]],2)=VLOOKUP(Table2[[#This Row],[HomeTeam]],Table3[[Teams]:[D]],2),1,0)</f>
        <v>1</v>
      </c>
      <c r="U670" s="45">
        <f>IF(VLOOKUP(Table2[[#This Row],[AwayTeam]],Table3[[Teams]:[D]],3)=VLOOKUP(Table2[[#This Row],[HomeTeam]],Table3[[Teams]:[D]],3),1,0)</f>
        <v>0</v>
      </c>
      <c r="V670" s="45">
        <f>IF(VLOOKUP(Table2[[#This Row],[AwayTeam]],Table3[[Teams]:[D]],2)&lt;&gt;VLOOKUP(Table2[[#This Row],[HomeTeam]],Table3[[Teams]:[D]],2),1,0)</f>
        <v>0</v>
      </c>
    </row>
    <row r="671" spans="1:22" x14ac:dyDescent="0.25">
      <c r="B671" s="1">
        <v>45668</v>
      </c>
      <c r="C671" s="9" t="s">
        <v>780</v>
      </c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Row],[ActualResult]]), "_", IF(Table2[[#This Row],[ActualHomeScore]]=Table2[[#This Row],[PredictedHomeScore]], "Y", "N"))</f>
        <v>_</v>
      </c>
      <c r="R671" s="2"/>
      <c r="S671" s="2" t="str">
        <f t="shared" si="30"/>
        <v>_</v>
      </c>
      <c r="T671" s="45">
        <f>IF(VLOOKUP(Table2[[#This Row],[AwayTeam]],Table3[[Teams]:[D]],2)=VLOOKUP(Table2[[#This Row],[HomeTeam]],Table3[[Teams]:[D]],2),1,0)</f>
        <v>1</v>
      </c>
      <c r="U671" s="45">
        <f>IF(VLOOKUP(Table2[[#This Row],[AwayTeam]],Table3[[Teams]:[D]],3)=VLOOKUP(Table2[[#This Row],[HomeTeam]],Table3[[Teams]:[D]],3),1,0)</f>
        <v>1</v>
      </c>
      <c r="V671" s="45">
        <f>IF(VLOOKUP(Table2[[#This Row],[AwayTeam]],Table3[[Teams]:[D]],2)&lt;&gt;VLOOKUP(Table2[[#This Row],[HomeTeam]],Table3[[Teams]:[D]],2),1,0)</f>
        <v>0</v>
      </c>
    </row>
    <row r="672" spans="1:22" x14ac:dyDescent="0.25">
      <c r="B672" s="1">
        <v>45668</v>
      </c>
      <c r="C672" s="9" t="s">
        <v>781</v>
      </c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Row],[ActualResult]]), "_", IF(Table2[[#This Row],[ActualHomeScore]]=Table2[[#This Row],[PredictedHomeScore]], "Y", "N"))</f>
        <v>_</v>
      </c>
      <c r="R672" s="2"/>
      <c r="S672" s="2" t="str">
        <f t="shared" si="30"/>
        <v>_</v>
      </c>
      <c r="T672" s="45">
        <f>IF(VLOOKUP(Table2[[#This Row],[AwayTeam]],Table3[[Teams]:[D]],2)=VLOOKUP(Table2[[#This Row],[HomeTeam]],Table3[[Teams]:[D]],2),1,0)</f>
        <v>0</v>
      </c>
      <c r="U672" s="45">
        <f>IF(VLOOKUP(Table2[[#This Row],[AwayTeam]],Table3[[Teams]:[D]],3)=VLOOKUP(Table2[[#This Row],[HomeTeam]],Table3[[Teams]:[D]],3),1,0)</f>
        <v>0</v>
      </c>
      <c r="V672" s="45">
        <f>IF(VLOOKUP(Table2[[#This Row],[AwayTeam]],Table3[[Teams]:[D]],2)&lt;&gt;VLOOKUP(Table2[[#This Row],[HomeTeam]],Table3[[Teams]:[D]],2),1,0)</f>
        <v>1</v>
      </c>
    </row>
    <row r="673" spans="1:22" x14ac:dyDescent="0.25">
      <c r="B673" s="1">
        <v>45668</v>
      </c>
      <c r="C673" s="9" t="s">
        <v>782</v>
      </c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Row],[ActualResult]]), "_", IF(Table2[[#This Row],[ActualHomeScore]]=Table2[[#This Row],[PredictedHomeScore]], "Y", "N"))</f>
        <v>_</v>
      </c>
      <c r="R673" s="2"/>
      <c r="S673" s="2" t="str">
        <f t="shared" si="30"/>
        <v>_</v>
      </c>
      <c r="T673" s="45">
        <f>IF(VLOOKUP(Table2[[#This Row],[AwayTeam]],Table3[[Teams]:[D]],2)=VLOOKUP(Table2[[#This Row],[HomeTeam]],Table3[[Teams]:[D]],2),1,0)</f>
        <v>1</v>
      </c>
      <c r="U673" s="45">
        <f>IF(VLOOKUP(Table2[[#This Row],[AwayTeam]],Table3[[Teams]:[D]],3)=VLOOKUP(Table2[[#This Row],[HomeTeam]],Table3[[Teams]:[D]],3),1,0)</f>
        <v>0</v>
      </c>
      <c r="V673" s="45">
        <f>IF(VLOOKUP(Table2[[#This Row],[AwayTeam]],Table3[[Teams]:[D]],2)&lt;&gt;VLOOKUP(Table2[[#This Row],[HomeTeam]],Table3[[Teams]:[D]],2),1,0)</f>
        <v>0</v>
      </c>
    </row>
    <row r="674" spans="1:22" x14ac:dyDescent="0.25">
      <c r="B674" s="1">
        <v>45668</v>
      </c>
      <c r="C674" s="9" t="s">
        <v>783</v>
      </c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Row],[ActualResult]]), "_", IF(Table2[[#This Row],[ActualHomeScore]]=Table2[[#This Row],[PredictedHomeScore]], "Y", "N"))</f>
        <v>_</v>
      </c>
      <c r="R674" s="2"/>
      <c r="S674" s="2" t="str">
        <f t="shared" si="30"/>
        <v>_</v>
      </c>
      <c r="T674" s="45">
        <f>IF(VLOOKUP(Table2[[#This Row],[AwayTeam]],Table3[[Teams]:[D]],2)=VLOOKUP(Table2[[#This Row],[HomeTeam]],Table3[[Teams]:[D]],2),1,0)</f>
        <v>0</v>
      </c>
      <c r="U674" s="45">
        <f>IF(VLOOKUP(Table2[[#This Row],[AwayTeam]],Table3[[Teams]:[D]],3)=VLOOKUP(Table2[[#This Row],[HomeTeam]],Table3[[Teams]:[D]],3),1,0)</f>
        <v>0</v>
      </c>
      <c r="V674" s="45">
        <f>IF(VLOOKUP(Table2[[#This Row],[AwayTeam]],Table3[[Teams]:[D]],2)&lt;&gt;VLOOKUP(Table2[[#This Row],[HomeTeam]],Table3[[Teams]:[D]],2),1,0)</f>
        <v>1</v>
      </c>
    </row>
    <row r="675" spans="1:22" x14ac:dyDescent="0.25">
      <c r="B675" s="1">
        <v>45668</v>
      </c>
      <c r="C675" s="9" t="s">
        <v>784</v>
      </c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Row],[ActualResult]]), "_", IF(Table2[[#This Row],[ActualHomeScore]]=Table2[[#This Row],[PredictedHomeScore]], "Y", "N"))</f>
        <v>_</v>
      </c>
      <c r="R675" s="2"/>
      <c r="S675" s="2" t="str">
        <f t="shared" si="30"/>
        <v>_</v>
      </c>
      <c r="T675" s="45">
        <f>IF(VLOOKUP(Table2[[#This Row],[AwayTeam]],Table3[[Teams]:[D]],2)=VLOOKUP(Table2[[#This Row],[HomeTeam]],Table3[[Teams]:[D]],2),1,0)</f>
        <v>0</v>
      </c>
      <c r="U675" s="45">
        <f>IF(VLOOKUP(Table2[[#This Row],[AwayTeam]],Table3[[Teams]:[D]],3)=VLOOKUP(Table2[[#This Row],[HomeTeam]],Table3[[Teams]:[D]],3),1,0)</f>
        <v>0</v>
      </c>
      <c r="V675" s="45">
        <f>IF(VLOOKUP(Table2[[#This Row],[AwayTeam]],Table3[[Teams]:[D]],2)&lt;&gt;VLOOKUP(Table2[[#This Row],[HomeTeam]],Table3[[Teams]:[D]],2),1,0)</f>
        <v>1</v>
      </c>
    </row>
    <row r="676" spans="1:22" x14ac:dyDescent="0.25">
      <c r="B676" s="1">
        <v>45668</v>
      </c>
      <c r="C676" s="9" t="s">
        <v>785</v>
      </c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Row],[ActualResult]]), "_", IF(Table2[[#This Row],[ActualHomeScore]]=Table2[[#This Row],[PredictedHomeScore]], "Y", "N"))</f>
        <v>_</v>
      </c>
      <c r="R676" s="2"/>
      <c r="S676" s="2" t="str">
        <f t="shared" si="30"/>
        <v>_</v>
      </c>
      <c r="T676" s="45">
        <f>IF(VLOOKUP(Table2[[#This Row],[AwayTeam]],Table3[[Teams]:[D]],2)=VLOOKUP(Table2[[#This Row],[HomeTeam]],Table3[[Teams]:[D]],2),1,0)</f>
        <v>1</v>
      </c>
      <c r="U676" s="45">
        <f>IF(VLOOKUP(Table2[[#This Row],[AwayTeam]],Table3[[Teams]:[D]],3)=VLOOKUP(Table2[[#This Row],[HomeTeam]],Table3[[Teams]:[D]],3),1,0)</f>
        <v>0</v>
      </c>
      <c r="V676" s="45">
        <f>IF(VLOOKUP(Table2[[#This Row],[AwayTeam]],Table3[[Teams]:[D]],2)&lt;&gt;VLOOKUP(Table2[[#This Row],[HomeTeam]],Table3[[Teams]:[D]],2),1,0)</f>
        <v>0</v>
      </c>
    </row>
    <row r="677" spans="1:22" x14ac:dyDescent="0.25">
      <c r="B677" s="1">
        <v>45668</v>
      </c>
      <c r="C677" s="9" t="s">
        <v>786</v>
      </c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Row],[ActualResult]]), "_", IF(Table2[[#This Row],[ActualHomeScore]]=Table2[[#This Row],[PredictedHomeScore]], "Y", "N"))</f>
        <v>_</v>
      </c>
      <c r="R677" s="2"/>
      <c r="S677" s="2" t="str">
        <f t="shared" si="30"/>
        <v>_</v>
      </c>
      <c r="T677" s="45">
        <f>IF(VLOOKUP(Table2[[#This Row],[AwayTeam]],Table3[[Teams]:[D]],2)=VLOOKUP(Table2[[#This Row],[HomeTeam]],Table3[[Teams]:[D]],2),1,0)</f>
        <v>0</v>
      </c>
      <c r="U677" s="45">
        <f>IF(VLOOKUP(Table2[[#This Row],[AwayTeam]],Table3[[Teams]:[D]],3)=VLOOKUP(Table2[[#This Row],[HomeTeam]],Table3[[Teams]:[D]],3),1,0)</f>
        <v>0</v>
      </c>
      <c r="V677" s="45">
        <f>IF(VLOOKUP(Table2[[#This Row],[AwayTeam]],Table3[[Teams]:[D]],2)&lt;&gt;VLOOKUP(Table2[[#This Row],[HomeTeam]],Table3[[Teams]:[D]],2),1,0)</f>
        <v>1</v>
      </c>
    </row>
    <row r="678" spans="1:22" x14ac:dyDescent="0.25">
      <c r="B678" s="1">
        <v>45668</v>
      </c>
      <c r="C678" s="9" t="s">
        <v>787</v>
      </c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Row],[ActualResult]]), "_", IF(Table2[[#This Row],[ActualHomeScore]]=Table2[[#This Row],[PredictedHomeScore]], "Y", "N"))</f>
        <v>_</v>
      </c>
      <c r="R678" s="2"/>
      <c r="S678" s="2" t="str">
        <f t="shared" si="30"/>
        <v>_</v>
      </c>
      <c r="T678" s="45">
        <f>IF(VLOOKUP(Table2[[#This Row],[AwayTeam]],Table3[[Teams]:[D]],2)=VLOOKUP(Table2[[#This Row],[HomeTeam]],Table3[[Teams]:[D]],2),1,0)</f>
        <v>1</v>
      </c>
      <c r="U678" s="45">
        <f>IF(VLOOKUP(Table2[[#This Row],[AwayTeam]],Table3[[Teams]:[D]],3)=VLOOKUP(Table2[[#This Row],[HomeTeam]],Table3[[Teams]:[D]],3),1,0)</f>
        <v>0</v>
      </c>
      <c r="V678" s="45">
        <f>IF(VLOOKUP(Table2[[#This Row],[AwayTeam]],Table3[[Teams]:[D]],2)&lt;&gt;VLOOKUP(Table2[[#This Row],[HomeTeam]],Table3[[Teams]:[D]],2),1,0)</f>
        <v>0</v>
      </c>
    </row>
    <row r="679" spans="1:22" x14ac:dyDescent="0.25">
      <c r="B679" s="1">
        <v>45668</v>
      </c>
      <c r="C679" s="9" t="s">
        <v>788</v>
      </c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Row],[ActualResult]]), "_", IF(Table2[[#This Row],[ActualHomeScore]]=Table2[[#This Row],[PredictedHomeScore]], "Y", "N"))</f>
        <v>_</v>
      </c>
      <c r="R679" s="2"/>
      <c r="S679" s="2" t="str">
        <f t="shared" si="30"/>
        <v>_</v>
      </c>
      <c r="T679" s="45">
        <f>IF(VLOOKUP(Table2[[#This Row],[AwayTeam]],Table3[[Teams]:[D]],2)=VLOOKUP(Table2[[#This Row],[HomeTeam]],Table3[[Teams]:[D]],2),1,0)</f>
        <v>0</v>
      </c>
      <c r="U679" s="45">
        <f>IF(VLOOKUP(Table2[[#This Row],[AwayTeam]],Table3[[Teams]:[D]],3)=VLOOKUP(Table2[[#This Row],[HomeTeam]],Table3[[Teams]:[D]],3),1,0)</f>
        <v>0</v>
      </c>
      <c r="V679" s="45">
        <f>IF(VLOOKUP(Table2[[#This Row],[AwayTeam]],Table3[[Teams]:[D]],2)&lt;&gt;VLOOKUP(Table2[[#This Row],[HomeTeam]],Table3[[Teams]:[D]],2),1,0)</f>
        <v>1</v>
      </c>
    </row>
    <row r="680" spans="1:22" x14ac:dyDescent="0.25">
      <c r="B680" s="1">
        <v>45668</v>
      </c>
      <c r="C680" s="9" t="s">
        <v>789</v>
      </c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Row],[ActualResult]]), "_", IF(Table2[[#This Row],[ActualHomeScore]]=Table2[[#This Row],[PredictedHomeScore]], "Y", "N"))</f>
        <v>_</v>
      </c>
      <c r="R680" s="2"/>
      <c r="S680" s="2" t="str">
        <f t="shared" si="30"/>
        <v>_</v>
      </c>
      <c r="T680" s="45">
        <f>IF(VLOOKUP(Table2[[#This Row],[AwayTeam]],Table3[[Teams]:[D]],2)=VLOOKUP(Table2[[#This Row],[HomeTeam]],Table3[[Teams]:[D]],2),1,0)</f>
        <v>1</v>
      </c>
      <c r="U680" s="45">
        <f>IF(VLOOKUP(Table2[[#This Row],[AwayTeam]],Table3[[Teams]:[D]],3)=VLOOKUP(Table2[[#This Row],[HomeTeam]],Table3[[Teams]:[D]],3),1,0)</f>
        <v>1</v>
      </c>
      <c r="V680" s="45">
        <f>IF(VLOOKUP(Table2[[#This Row],[AwayTeam]],Table3[[Teams]:[D]],2)&lt;&gt;VLOOKUP(Table2[[#This Row],[HomeTeam]],Table3[[Teams]:[D]],2),1,0)</f>
        <v>0</v>
      </c>
    </row>
    <row r="681" spans="1:22" x14ac:dyDescent="0.25">
      <c r="B681" s="1">
        <v>45668</v>
      </c>
      <c r="C681" s="9" t="s">
        <v>790</v>
      </c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Row],[ActualResult]]), "_", IF(Table2[[#This Row],[ActualHomeScore]]=Table2[[#This Row],[PredictedHomeScore]], "Y", "N"))</f>
        <v>_</v>
      </c>
      <c r="R681" s="2"/>
      <c r="S681" s="2" t="str">
        <f t="shared" si="30"/>
        <v>_</v>
      </c>
      <c r="T681" s="45">
        <f>IF(VLOOKUP(Table2[[#This Row],[AwayTeam]],Table3[[Teams]:[D]],2)=VLOOKUP(Table2[[#This Row],[HomeTeam]],Table3[[Teams]:[D]],2),1,0)</f>
        <v>0</v>
      </c>
      <c r="U681" s="45">
        <f>IF(VLOOKUP(Table2[[#This Row],[AwayTeam]],Table3[[Teams]:[D]],3)=VLOOKUP(Table2[[#This Row],[HomeTeam]],Table3[[Teams]:[D]],3),1,0)</f>
        <v>0</v>
      </c>
      <c r="V681" s="45">
        <f>IF(VLOOKUP(Table2[[#This Row],[AwayTeam]],Table3[[Teams]:[D]],2)&lt;&gt;VLOOKUP(Table2[[#This Row],[HomeTeam]],Table3[[Teams]:[D]],2),1,0)</f>
        <v>1</v>
      </c>
    </row>
    <row r="682" spans="1:22" x14ac:dyDescent="0.25">
      <c r="B682" s="1">
        <v>45668</v>
      </c>
      <c r="C682" s="9" t="s">
        <v>791</v>
      </c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Row],[ActualResult]]), "_", IF(Table2[[#This Row],[ActualHomeScore]]=Table2[[#This Row],[PredictedHomeScore]], "Y", "N"))</f>
        <v>_</v>
      </c>
      <c r="R682" s="2"/>
      <c r="S682" s="2" t="str">
        <f t="shared" si="30"/>
        <v>_</v>
      </c>
      <c r="T682" s="45">
        <f>IF(VLOOKUP(Table2[[#This Row],[AwayTeam]],Table3[[Teams]:[D]],2)=VLOOKUP(Table2[[#This Row],[HomeTeam]],Table3[[Teams]:[D]],2),1,0)</f>
        <v>0</v>
      </c>
      <c r="U682" s="45">
        <f>IF(VLOOKUP(Table2[[#This Row],[AwayTeam]],Table3[[Teams]:[D]],3)=VLOOKUP(Table2[[#This Row],[HomeTeam]],Table3[[Teams]:[D]],3),1,0)</f>
        <v>0</v>
      </c>
      <c r="V682" s="45">
        <f>IF(VLOOKUP(Table2[[#This Row],[AwayTeam]],Table3[[Teams]:[D]],2)&lt;&gt;VLOOKUP(Table2[[#This Row],[HomeTeam]],Table3[[Teams]:[D]],2),1,0)</f>
        <v>1</v>
      </c>
    </row>
    <row r="683" spans="1:22" x14ac:dyDescent="0.25">
      <c r="B683" s="1">
        <v>45668</v>
      </c>
      <c r="C683" s="9" t="s">
        <v>792</v>
      </c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Row],[ActualResult]]), "_", IF(Table2[[#This Row],[ActualHomeScore]]=Table2[[#This Row],[PredictedHomeScore]], "Y", "N"))</f>
        <v>_</v>
      </c>
      <c r="R683" s="2"/>
      <c r="S683" s="2" t="str">
        <f t="shared" si="30"/>
        <v>_</v>
      </c>
      <c r="T683" s="45">
        <f>IF(VLOOKUP(Table2[[#This Row],[AwayTeam]],Table3[[Teams]:[D]],2)=VLOOKUP(Table2[[#This Row],[HomeTeam]],Table3[[Teams]:[D]],2),1,0)</f>
        <v>1</v>
      </c>
      <c r="U683" s="45">
        <f>IF(VLOOKUP(Table2[[#This Row],[AwayTeam]],Table3[[Teams]:[D]],3)=VLOOKUP(Table2[[#This Row],[HomeTeam]],Table3[[Teams]:[D]],3),1,0)</f>
        <v>1</v>
      </c>
      <c r="V683" s="45">
        <f>IF(VLOOKUP(Table2[[#This Row],[AwayTeam]],Table3[[Teams]:[D]],2)&lt;&gt;VLOOKUP(Table2[[#This Row],[HomeTeam]],Table3[[Teams]:[D]],2),1,0)</f>
        <v>0</v>
      </c>
    </row>
    <row r="684" spans="1:22" x14ac:dyDescent="0.25">
      <c r="B684" s="1">
        <v>45668</v>
      </c>
      <c r="C684" s="9" t="s">
        <v>793</v>
      </c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Row],[ActualResult]]), "_", IF(Table2[[#This Row],[ActualHomeScore]]=Table2[[#This Row],[PredictedHomeScore]], "Y", "N"))</f>
        <v>_</v>
      </c>
      <c r="R684" s="2"/>
      <c r="S684" s="2" t="str">
        <f t="shared" si="30"/>
        <v>_</v>
      </c>
      <c r="T684" s="45">
        <f>IF(VLOOKUP(Table2[[#This Row],[AwayTeam]],Table3[[Teams]:[D]],2)=VLOOKUP(Table2[[#This Row],[HomeTeam]],Table3[[Teams]:[D]],2),1,0)</f>
        <v>0</v>
      </c>
      <c r="U684" s="45">
        <f>IF(VLOOKUP(Table2[[#This Row],[AwayTeam]],Table3[[Teams]:[D]],3)=VLOOKUP(Table2[[#This Row],[HomeTeam]],Table3[[Teams]:[D]],3),1,0)</f>
        <v>0</v>
      </c>
      <c r="V684" s="45">
        <f>IF(VLOOKUP(Table2[[#This Row],[AwayTeam]],Table3[[Teams]:[D]],2)&lt;&gt;VLOOKUP(Table2[[#This Row],[HomeTeam]],Table3[[Teams]:[D]],2),1,0)</f>
        <v>1</v>
      </c>
    </row>
    <row r="685" spans="1:22" x14ac:dyDescent="0.25">
      <c r="A685" s="5"/>
      <c r="B685" s="3">
        <v>45668</v>
      </c>
      <c r="C685" s="10" t="s">
        <v>794</v>
      </c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Row],[ActualResult]]), "_", IF(Table2[[#This Row],[ActualHomeScore]]=Table2[[#This Row],[PredictedHomeScore]], "Y", "N"))</f>
        <v>_</v>
      </c>
      <c r="R685" s="2"/>
      <c r="S685" s="2" t="str">
        <f t="shared" si="30"/>
        <v>_</v>
      </c>
      <c r="T685" s="45">
        <f>IF(VLOOKUP(Table2[[#This Row],[AwayTeam]],Table3[[Teams]:[D]],2)=VLOOKUP(Table2[[#This Row],[HomeTeam]],Table3[[Teams]:[D]],2),1,0)</f>
        <v>1</v>
      </c>
      <c r="U685" s="45">
        <f>IF(VLOOKUP(Table2[[#This Row],[AwayTeam]],Table3[[Teams]:[D]],3)=VLOOKUP(Table2[[#This Row],[HomeTeam]],Table3[[Teams]:[D]],3),1,0)</f>
        <v>0</v>
      </c>
      <c r="V685" s="45">
        <f>IF(VLOOKUP(Table2[[#This Row],[AwayTeam]],Table3[[Teams]:[D]],2)&lt;&gt;VLOOKUP(Table2[[#This Row],[HomeTeam]],Table3[[Teams]:[D]],2),1,0)</f>
        <v>0</v>
      </c>
    </row>
    <row r="686" spans="1:22" x14ac:dyDescent="0.25">
      <c r="B686" s="1">
        <v>45669</v>
      </c>
      <c r="C686" s="9" t="s">
        <v>795</v>
      </c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Row],[ActualResult]]), "_", IF(Table2[[#This Row],[ActualHomeScore]]=Table2[[#This Row],[PredictedHomeScore]], "Y", "N"))</f>
        <v>_</v>
      </c>
      <c r="R686" s="2"/>
      <c r="S686" s="2" t="str">
        <f t="shared" si="30"/>
        <v>_</v>
      </c>
      <c r="T686" s="45">
        <f>IF(VLOOKUP(Table2[[#This Row],[AwayTeam]],Table3[[Teams]:[D]],2)=VLOOKUP(Table2[[#This Row],[HomeTeam]],Table3[[Teams]:[D]],2),1,0)</f>
        <v>0</v>
      </c>
      <c r="U686" s="45">
        <f>IF(VLOOKUP(Table2[[#This Row],[AwayTeam]],Table3[[Teams]:[D]],3)=VLOOKUP(Table2[[#This Row],[HomeTeam]],Table3[[Teams]:[D]],3),1,0)</f>
        <v>0</v>
      </c>
      <c r="V686" s="45">
        <f>IF(VLOOKUP(Table2[[#This Row],[AwayTeam]],Table3[[Teams]:[D]],2)&lt;&gt;VLOOKUP(Table2[[#This Row],[HomeTeam]],Table3[[Teams]:[D]],2),1,0)</f>
        <v>1</v>
      </c>
    </row>
    <row r="687" spans="1:22" x14ac:dyDescent="0.25">
      <c r="B687" s="1">
        <v>45669</v>
      </c>
      <c r="C687" s="9" t="s">
        <v>796</v>
      </c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Row],[ActualResult]]), "_", IF(Table2[[#This Row],[ActualHomeScore]]=Table2[[#This Row],[PredictedHomeScore]], "Y", "N"))</f>
        <v>_</v>
      </c>
      <c r="R687" s="2"/>
      <c r="S687" s="2" t="str">
        <f t="shared" si="30"/>
        <v>_</v>
      </c>
      <c r="T687" s="45">
        <f>IF(VLOOKUP(Table2[[#This Row],[AwayTeam]],Table3[[Teams]:[D]],2)=VLOOKUP(Table2[[#This Row],[HomeTeam]],Table3[[Teams]:[D]],2),1,0)</f>
        <v>0</v>
      </c>
      <c r="U687" s="45">
        <f>IF(VLOOKUP(Table2[[#This Row],[AwayTeam]],Table3[[Teams]:[D]],3)=VLOOKUP(Table2[[#This Row],[HomeTeam]],Table3[[Teams]:[D]],3),1,0)</f>
        <v>0</v>
      </c>
      <c r="V687" s="45">
        <f>IF(VLOOKUP(Table2[[#This Row],[AwayTeam]],Table3[[Teams]:[D]],2)&lt;&gt;VLOOKUP(Table2[[#This Row],[HomeTeam]],Table3[[Teams]:[D]],2),1,0)</f>
        <v>1</v>
      </c>
    </row>
    <row r="688" spans="1:22" x14ac:dyDescent="0.25">
      <c r="B688" s="1">
        <v>45669</v>
      </c>
      <c r="C688" s="9" t="s">
        <v>797</v>
      </c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Row],[ActualResult]]), "_", IF(Table2[[#This Row],[ActualHomeScore]]=Table2[[#This Row],[PredictedHomeScore]], "Y", "N"))</f>
        <v>_</v>
      </c>
      <c r="R688" s="2"/>
      <c r="S688" s="2" t="str">
        <f t="shared" si="30"/>
        <v>_</v>
      </c>
      <c r="T688" s="45">
        <f>IF(VLOOKUP(Table2[[#This Row],[AwayTeam]],Table3[[Teams]:[D]],2)=VLOOKUP(Table2[[#This Row],[HomeTeam]],Table3[[Teams]:[D]],2),1,0)</f>
        <v>1</v>
      </c>
      <c r="U688" s="45">
        <f>IF(VLOOKUP(Table2[[#This Row],[AwayTeam]],Table3[[Teams]:[D]],3)=VLOOKUP(Table2[[#This Row],[HomeTeam]],Table3[[Teams]:[D]],3),1,0)</f>
        <v>0</v>
      </c>
      <c r="V688" s="45">
        <f>IF(VLOOKUP(Table2[[#This Row],[AwayTeam]],Table3[[Teams]:[D]],2)&lt;&gt;VLOOKUP(Table2[[#This Row],[HomeTeam]],Table3[[Teams]:[D]],2),1,0)</f>
        <v>0</v>
      </c>
    </row>
    <row r="689" spans="1:22" x14ac:dyDescent="0.25">
      <c r="B689" s="1">
        <v>45669</v>
      </c>
      <c r="C689" s="9" t="s">
        <v>798</v>
      </c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Row],[ActualResult]]), "_", IF(Table2[[#This Row],[ActualHomeScore]]=Table2[[#This Row],[PredictedHomeScore]], "Y", "N"))</f>
        <v>_</v>
      </c>
      <c r="R689" s="2"/>
      <c r="S689" s="2" t="str">
        <f t="shared" si="30"/>
        <v>_</v>
      </c>
      <c r="T689" s="45">
        <f>IF(VLOOKUP(Table2[[#This Row],[AwayTeam]],Table3[[Teams]:[D]],2)=VLOOKUP(Table2[[#This Row],[HomeTeam]],Table3[[Teams]:[D]],2),1,0)</f>
        <v>0</v>
      </c>
      <c r="U689" s="45">
        <f>IF(VLOOKUP(Table2[[#This Row],[AwayTeam]],Table3[[Teams]:[D]],3)=VLOOKUP(Table2[[#This Row],[HomeTeam]],Table3[[Teams]:[D]],3),1,0)</f>
        <v>0</v>
      </c>
      <c r="V689" s="45">
        <f>IF(VLOOKUP(Table2[[#This Row],[AwayTeam]],Table3[[Teams]:[D]],2)&lt;&gt;VLOOKUP(Table2[[#This Row],[HomeTeam]],Table3[[Teams]:[D]],2),1,0)</f>
        <v>1</v>
      </c>
    </row>
    <row r="690" spans="1:22" x14ac:dyDescent="0.25">
      <c r="A690" s="5"/>
      <c r="B690" s="3">
        <v>45669</v>
      </c>
      <c r="C690" s="10" t="s">
        <v>799</v>
      </c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Row],[ActualResult]]), "_", IF(Table2[[#This Row],[ActualHomeScore]]=Table2[[#This Row],[PredictedHomeScore]], "Y", "N"))</f>
        <v>_</v>
      </c>
      <c r="R690" s="2"/>
      <c r="S690" s="2" t="str">
        <f t="shared" si="30"/>
        <v>_</v>
      </c>
      <c r="T690" s="45">
        <f>IF(VLOOKUP(Table2[[#This Row],[AwayTeam]],Table3[[Teams]:[D]],2)=VLOOKUP(Table2[[#This Row],[HomeTeam]],Table3[[Teams]:[D]],2),1,0)</f>
        <v>1</v>
      </c>
      <c r="U690" s="45">
        <f>IF(VLOOKUP(Table2[[#This Row],[AwayTeam]],Table3[[Teams]:[D]],3)=VLOOKUP(Table2[[#This Row],[HomeTeam]],Table3[[Teams]:[D]],3),1,0)</f>
        <v>0</v>
      </c>
      <c r="V690" s="45">
        <f>IF(VLOOKUP(Table2[[#This Row],[AwayTeam]],Table3[[Teams]:[D]],2)&lt;&gt;VLOOKUP(Table2[[#This Row],[HomeTeam]],Table3[[Teams]:[D]],2),1,0)</f>
        <v>0</v>
      </c>
    </row>
    <row r="691" spans="1:22" x14ac:dyDescent="0.25">
      <c r="B691" s="1">
        <v>45670</v>
      </c>
      <c r="C691" s="9" t="s">
        <v>800</v>
      </c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Row],[ActualResult]]), "_", IF(Table2[[#This Row],[ActualHomeScore]]=Table2[[#This Row],[PredictedHomeScore]], "Y", "N"))</f>
        <v>_</v>
      </c>
      <c r="R691" s="2"/>
      <c r="S691" s="2" t="str">
        <f t="shared" si="30"/>
        <v>_</v>
      </c>
      <c r="T691" s="45">
        <f>IF(VLOOKUP(Table2[[#This Row],[AwayTeam]],Table3[[Teams]:[D]],2)=VLOOKUP(Table2[[#This Row],[HomeTeam]],Table3[[Teams]:[D]],2),1,0)</f>
        <v>1</v>
      </c>
      <c r="U691" s="45">
        <f>IF(VLOOKUP(Table2[[#This Row],[AwayTeam]],Table3[[Teams]:[D]],3)=VLOOKUP(Table2[[#This Row],[HomeTeam]],Table3[[Teams]:[D]],3),1,0)</f>
        <v>0</v>
      </c>
      <c r="V691" s="45">
        <f>IF(VLOOKUP(Table2[[#This Row],[AwayTeam]],Table3[[Teams]:[D]],2)&lt;&gt;VLOOKUP(Table2[[#This Row],[HomeTeam]],Table3[[Teams]:[D]],2),1,0)</f>
        <v>0</v>
      </c>
    </row>
    <row r="692" spans="1:22" x14ac:dyDescent="0.25">
      <c r="B692" s="1">
        <v>45670</v>
      </c>
      <c r="C692" s="9" t="s">
        <v>801</v>
      </c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Row],[ActualResult]]), "_", IF(Table2[[#This Row],[ActualHomeScore]]=Table2[[#This Row],[PredictedHomeScore]], "Y", "N"))</f>
        <v>_</v>
      </c>
      <c r="R692" s="2"/>
      <c r="S692" s="2" t="str">
        <f t="shared" si="30"/>
        <v>_</v>
      </c>
      <c r="T692" s="45">
        <f>IF(VLOOKUP(Table2[[#This Row],[AwayTeam]],Table3[[Teams]:[D]],2)=VLOOKUP(Table2[[#This Row],[HomeTeam]],Table3[[Teams]:[D]],2),1,0)</f>
        <v>1</v>
      </c>
      <c r="U692" s="45">
        <f>IF(VLOOKUP(Table2[[#This Row],[AwayTeam]],Table3[[Teams]:[D]],3)=VLOOKUP(Table2[[#This Row],[HomeTeam]],Table3[[Teams]:[D]],3),1,0)</f>
        <v>0</v>
      </c>
      <c r="V692" s="45">
        <f>IF(VLOOKUP(Table2[[#This Row],[AwayTeam]],Table3[[Teams]:[D]],2)&lt;&gt;VLOOKUP(Table2[[#This Row],[HomeTeam]],Table3[[Teams]:[D]],2),1,0)</f>
        <v>0</v>
      </c>
    </row>
    <row r="693" spans="1:22" x14ac:dyDescent="0.25">
      <c r="A693" s="5"/>
      <c r="B693" s="3">
        <v>45670</v>
      </c>
      <c r="C693" s="10" t="s">
        <v>802</v>
      </c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Row],[ActualResult]]), "_", IF(Table2[[#This Row],[ActualHomeScore]]=Table2[[#This Row],[PredictedHomeScore]], "Y", "N"))</f>
        <v>_</v>
      </c>
      <c r="R693" s="2"/>
      <c r="S693" s="2" t="str">
        <f t="shared" si="30"/>
        <v>_</v>
      </c>
      <c r="T693" s="45">
        <f>IF(VLOOKUP(Table2[[#This Row],[AwayTeam]],Table3[[Teams]:[D]],2)=VLOOKUP(Table2[[#This Row],[HomeTeam]],Table3[[Teams]:[D]],2),1,0)</f>
        <v>1</v>
      </c>
      <c r="U693" s="45">
        <f>IF(VLOOKUP(Table2[[#This Row],[AwayTeam]],Table3[[Teams]:[D]],3)=VLOOKUP(Table2[[#This Row],[HomeTeam]],Table3[[Teams]:[D]],3),1,0)</f>
        <v>1</v>
      </c>
      <c r="V693" s="45">
        <f>IF(VLOOKUP(Table2[[#This Row],[AwayTeam]],Table3[[Teams]:[D]],2)&lt;&gt;VLOOKUP(Table2[[#This Row],[HomeTeam]],Table3[[Teams]:[D]],2),1,0)</f>
        <v>0</v>
      </c>
    </row>
    <row r="694" spans="1:22" x14ac:dyDescent="0.25">
      <c r="B694" s="1">
        <v>45671</v>
      </c>
      <c r="C694" s="9" t="s">
        <v>803</v>
      </c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Row],[ActualResult]]), "_", IF(Table2[[#This Row],[ActualHomeScore]]=Table2[[#This Row],[PredictedHomeScore]], "Y", "N"))</f>
        <v>_</v>
      </c>
      <c r="R694" s="2"/>
      <c r="S694" s="2" t="str">
        <f t="shared" si="30"/>
        <v>_</v>
      </c>
      <c r="T694" s="45">
        <f>IF(VLOOKUP(Table2[[#This Row],[AwayTeam]],Table3[[Teams]:[D]],2)=VLOOKUP(Table2[[#This Row],[HomeTeam]],Table3[[Teams]:[D]],2),1,0)</f>
        <v>1</v>
      </c>
      <c r="U694" s="45">
        <f>IF(VLOOKUP(Table2[[#This Row],[AwayTeam]],Table3[[Teams]:[D]],3)=VLOOKUP(Table2[[#This Row],[HomeTeam]],Table3[[Teams]:[D]],3),1,0)</f>
        <v>1</v>
      </c>
      <c r="V694" s="45">
        <f>IF(VLOOKUP(Table2[[#This Row],[AwayTeam]],Table3[[Teams]:[D]],2)&lt;&gt;VLOOKUP(Table2[[#This Row],[HomeTeam]],Table3[[Teams]:[D]],2),1,0)</f>
        <v>0</v>
      </c>
    </row>
    <row r="695" spans="1:22" x14ac:dyDescent="0.25">
      <c r="B695" s="1">
        <v>45671</v>
      </c>
      <c r="C695" s="9" t="s">
        <v>804</v>
      </c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Row],[ActualResult]]), "_", IF(Table2[[#This Row],[ActualHomeScore]]=Table2[[#This Row],[PredictedHomeScore]], "Y", "N"))</f>
        <v>_</v>
      </c>
      <c r="R695" s="2"/>
      <c r="S695" s="2" t="str">
        <f t="shared" si="30"/>
        <v>_</v>
      </c>
      <c r="T695" s="45">
        <f>IF(VLOOKUP(Table2[[#This Row],[AwayTeam]],Table3[[Teams]:[D]],2)=VLOOKUP(Table2[[#This Row],[HomeTeam]],Table3[[Teams]:[D]],2),1,0)</f>
        <v>0</v>
      </c>
      <c r="U695" s="45">
        <f>IF(VLOOKUP(Table2[[#This Row],[AwayTeam]],Table3[[Teams]:[D]],3)=VLOOKUP(Table2[[#This Row],[HomeTeam]],Table3[[Teams]:[D]],3),1,0)</f>
        <v>0</v>
      </c>
      <c r="V695" s="45">
        <f>IF(VLOOKUP(Table2[[#This Row],[AwayTeam]],Table3[[Teams]:[D]],2)&lt;&gt;VLOOKUP(Table2[[#This Row],[HomeTeam]],Table3[[Teams]:[D]],2),1,0)</f>
        <v>1</v>
      </c>
    </row>
    <row r="696" spans="1:22" x14ac:dyDescent="0.25">
      <c r="B696" s="1">
        <v>45671</v>
      </c>
      <c r="C696" s="9" t="s">
        <v>805</v>
      </c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Row],[ActualResult]]), "_", IF(Table2[[#This Row],[ActualHomeScore]]=Table2[[#This Row],[PredictedHomeScore]], "Y", "N"))</f>
        <v>_</v>
      </c>
      <c r="R696" s="2"/>
      <c r="S696" s="2" t="str">
        <f t="shared" si="30"/>
        <v>_</v>
      </c>
      <c r="T696" s="45">
        <f>IF(VLOOKUP(Table2[[#This Row],[AwayTeam]],Table3[[Teams]:[D]],2)=VLOOKUP(Table2[[#This Row],[HomeTeam]],Table3[[Teams]:[D]],2),1,0)</f>
        <v>0</v>
      </c>
      <c r="U696" s="45">
        <f>IF(VLOOKUP(Table2[[#This Row],[AwayTeam]],Table3[[Teams]:[D]],3)=VLOOKUP(Table2[[#This Row],[HomeTeam]],Table3[[Teams]:[D]],3),1,0)</f>
        <v>0</v>
      </c>
      <c r="V696" s="45">
        <f>IF(VLOOKUP(Table2[[#This Row],[AwayTeam]],Table3[[Teams]:[D]],2)&lt;&gt;VLOOKUP(Table2[[#This Row],[HomeTeam]],Table3[[Teams]:[D]],2),1,0)</f>
        <v>1</v>
      </c>
    </row>
    <row r="697" spans="1:22" x14ac:dyDescent="0.25">
      <c r="B697" s="1">
        <v>45671</v>
      </c>
      <c r="C697" s="9" t="s">
        <v>806</v>
      </c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Row],[ActualResult]]), "_", IF(Table2[[#This Row],[ActualHomeScore]]=Table2[[#This Row],[PredictedHomeScore]], "Y", "N"))</f>
        <v>_</v>
      </c>
      <c r="R697" s="2"/>
      <c r="S697" s="2" t="str">
        <f t="shared" si="30"/>
        <v>_</v>
      </c>
      <c r="T697" s="45">
        <f>IF(VLOOKUP(Table2[[#This Row],[AwayTeam]],Table3[[Teams]:[D]],2)=VLOOKUP(Table2[[#This Row],[HomeTeam]],Table3[[Teams]:[D]],2),1,0)</f>
        <v>0</v>
      </c>
      <c r="U697" s="45">
        <f>IF(VLOOKUP(Table2[[#This Row],[AwayTeam]],Table3[[Teams]:[D]],3)=VLOOKUP(Table2[[#This Row],[HomeTeam]],Table3[[Teams]:[D]],3),1,0)</f>
        <v>0</v>
      </c>
      <c r="V697" s="45">
        <f>IF(VLOOKUP(Table2[[#This Row],[AwayTeam]],Table3[[Teams]:[D]],2)&lt;&gt;VLOOKUP(Table2[[#This Row],[HomeTeam]],Table3[[Teams]:[D]],2),1,0)</f>
        <v>1</v>
      </c>
    </row>
    <row r="698" spans="1:22" x14ac:dyDescent="0.25">
      <c r="B698" s="1">
        <v>45671</v>
      </c>
      <c r="C698" s="9" t="s">
        <v>807</v>
      </c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Row],[ActualResult]]), "_", IF(Table2[[#This Row],[ActualHomeScore]]=Table2[[#This Row],[PredictedHomeScore]], "Y", "N"))</f>
        <v>_</v>
      </c>
      <c r="R698" s="2"/>
      <c r="S698" s="2" t="str">
        <f t="shared" si="30"/>
        <v>_</v>
      </c>
      <c r="T698" s="45">
        <f>IF(VLOOKUP(Table2[[#This Row],[AwayTeam]],Table3[[Teams]:[D]],2)=VLOOKUP(Table2[[#This Row],[HomeTeam]],Table3[[Teams]:[D]],2),1,0)</f>
        <v>0</v>
      </c>
      <c r="U698" s="45">
        <f>IF(VLOOKUP(Table2[[#This Row],[AwayTeam]],Table3[[Teams]:[D]],3)=VLOOKUP(Table2[[#This Row],[HomeTeam]],Table3[[Teams]:[D]],3),1,0)</f>
        <v>0</v>
      </c>
      <c r="V698" s="45">
        <f>IF(VLOOKUP(Table2[[#This Row],[AwayTeam]],Table3[[Teams]:[D]],2)&lt;&gt;VLOOKUP(Table2[[#This Row],[HomeTeam]],Table3[[Teams]:[D]],2),1,0)</f>
        <v>1</v>
      </c>
    </row>
    <row r="699" spans="1:22" x14ac:dyDescent="0.25">
      <c r="B699" s="1">
        <v>45671</v>
      </c>
      <c r="C699" s="9" t="s">
        <v>808</v>
      </c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Row],[ActualResult]]), "_", IF(Table2[[#This Row],[ActualHomeScore]]=Table2[[#This Row],[PredictedHomeScore]], "Y", "N"))</f>
        <v>_</v>
      </c>
      <c r="R699" s="2"/>
      <c r="S699" s="2" t="str">
        <f t="shared" si="30"/>
        <v>_</v>
      </c>
      <c r="T699" s="45">
        <f>IF(VLOOKUP(Table2[[#This Row],[AwayTeam]],Table3[[Teams]:[D]],2)=VLOOKUP(Table2[[#This Row],[HomeTeam]],Table3[[Teams]:[D]],2),1,0)</f>
        <v>1</v>
      </c>
      <c r="U699" s="45">
        <f>IF(VLOOKUP(Table2[[#This Row],[AwayTeam]],Table3[[Teams]:[D]],3)=VLOOKUP(Table2[[#This Row],[HomeTeam]],Table3[[Teams]:[D]],3),1,0)</f>
        <v>1</v>
      </c>
      <c r="V699" s="45">
        <f>IF(VLOOKUP(Table2[[#This Row],[AwayTeam]],Table3[[Teams]:[D]],2)&lt;&gt;VLOOKUP(Table2[[#This Row],[HomeTeam]],Table3[[Teams]:[D]],2),1,0)</f>
        <v>0</v>
      </c>
    </row>
    <row r="700" spans="1:22" x14ac:dyDescent="0.25">
      <c r="B700" s="1">
        <v>45671</v>
      </c>
      <c r="C700" s="9" t="s">
        <v>809</v>
      </c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Row],[ActualResult]]), "_", IF(Table2[[#This Row],[ActualHomeScore]]=Table2[[#This Row],[PredictedHomeScore]], "Y", "N"))</f>
        <v>_</v>
      </c>
      <c r="R700" s="2"/>
      <c r="S700" s="2" t="str">
        <f t="shared" si="30"/>
        <v>_</v>
      </c>
      <c r="T700" s="45">
        <f>IF(VLOOKUP(Table2[[#This Row],[AwayTeam]],Table3[[Teams]:[D]],2)=VLOOKUP(Table2[[#This Row],[HomeTeam]],Table3[[Teams]:[D]],2),1,0)</f>
        <v>1</v>
      </c>
      <c r="U700" s="45">
        <f>IF(VLOOKUP(Table2[[#This Row],[AwayTeam]],Table3[[Teams]:[D]],3)=VLOOKUP(Table2[[#This Row],[HomeTeam]],Table3[[Teams]:[D]],3),1,0)</f>
        <v>0</v>
      </c>
      <c r="V700" s="45">
        <f>IF(VLOOKUP(Table2[[#This Row],[AwayTeam]],Table3[[Teams]:[D]],2)&lt;&gt;VLOOKUP(Table2[[#This Row],[HomeTeam]],Table3[[Teams]:[D]],2),1,0)</f>
        <v>0</v>
      </c>
    </row>
    <row r="701" spans="1:22" x14ac:dyDescent="0.25">
      <c r="B701" s="1">
        <v>45671</v>
      </c>
      <c r="C701" s="9" t="s">
        <v>810</v>
      </c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Row],[ActualResult]]), "_", IF(Table2[[#This Row],[ActualHomeScore]]=Table2[[#This Row],[PredictedHomeScore]], "Y", "N"))</f>
        <v>_</v>
      </c>
      <c r="R701" s="2"/>
      <c r="S701" s="2" t="str">
        <f t="shared" si="30"/>
        <v>_</v>
      </c>
      <c r="T701" s="45">
        <f>IF(VLOOKUP(Table2[[#This Row],[AwayTeam]],Table3[[Teams]:[D]],2)=VLOOKUP(Table2[[#This Row],[HomeTeam]],Table3[[Teams]:[D]],2),1,0)</f>
        <v>1</v>
      </c>
      <c r="U701" s="45">
        <f>IF(VLOOKUP(Table2[[#This Row],[AwayTeam]],Table3[[Teams]:[D]],3)=VLOOKUP(Table2[[#This Row],[HomeTeam]],Table3[[Teams]:[D]],3),1,0)</f>
        <v>0</v>
      </c>
      <c r="V701" s="45">
        <f>IF(VLOOKUP(Table2[[#This Row],[AwayTeam]],Table3[[Teams]:[D]],2)&lt;&gt;VLOOKUP(Table2[[#This Row],[HomeTeam]],Table3[[Teams]:[D]],2),1,0)</f>
        <v>0</v>
      </c>
    </row>
    <row r="702" spans="1:22" x14ac:dyDescent="0.25">
      <c r="B702" s="1">
        <v>45671</v>
      </c>
      <c r="C702" s="9" t="s">
        <v>811</v>
      </c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Row],[ActualResult]]), "_", IF(Table2[[#This Row],[ActualHomeScore]]=Table2[[#This Row],[PredictedHomeScore]], "Y", "N"))</f>
        <v>_</v>
      </c>
      <c r="R702" s="2"/>
      <c r="S702" s="2" t="str">
        <f t="shared" si="30"/>
        <v>_</v>
      </c>
      <c r="T702" s="45">
        <f>IF(VLOOKUP(Table2[[#This Row],[AwayTeam]],Table3[[Teams]:[D]],2)=VLOOKUP(Table2[[#This Row],[HomeTeam]],Table3[[Teams]:[D]],2),1,0)</f>
        <v>1</v>
      </c>
      <c r="U702" s="45">
        <f>IF(VLOOKUP(Table2[[#This Row],[AwayTeam]],Table3[[Teams]:[D]],3)=VLOOKUP(Table2[[#This Row],[HomeTeam]],Table3[[Teams]:[D]],3),1,0)</f>
        <v>0</v>
      </c>
      <c r="V702" s="45">
        <f>IF(VLOOKUP(Table2[[#This Row],[AwayTeam]],Table3[[Teams]:[D]],2)&lt;&gt;VLOOKUP(Table2[[#This Row],[HomeTeam]],Table3[[Teams]:[D]],2),1,0)</f>
        <v>0</v>
      </c>
    </row>
    <row r="703" spans="1:22" x14ac:dyDescent="0.25">
      <c r="B703" s="1">
        <v>45671</v>
      </c>
      <c r="C703" s="9" t="s">
        <v>812</v>
      </c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Row],[ActualResult]]), "_", IF(Table2[[#This Row],[ActualHomeScore]]=Table2[[#This Row],[PredictedHomeScore]], "Y", "N"))</f>
        <v>_</v>
      </c>
      <c r="R703" s="2"/>
      <c r="S703" s="2" t="str">
        <f t="shared" si="30"/>
        <v>_</v>
      </c>
      <c r="T703" s="45">
        <f>IF(VLOOKUP(Table2[[#This Row],[AwayTeam]],Table3[[Teams]:[D]],2)=VLOOKUP(Table2[[#This Row],[HomeTeam]],Table3[[Teams]:[D]],2),1,0)</f>
        <v>1</v>
      </c>
      <c r="U703" s="45">
        <f>IF(VLOOKUP(Table2[[#This Row],[AwayTeam]],Table3[[Teams]:[D]],3)=VLOOKUP(Table2[[#This Row],[HomeTeam]],Table3[[Teams]:[D]],3),1,0)</f>
        <v>0</v>
      </c>
      <c r="V703" s="45">
        <f>IF(VLOOKUP(Table2[[#This Row],[AwayTeam]],Table3[[Teams]:[D]],2)&lt;&gt;VLOOKUP(Table2[[#This Row],[HomeTeam]],Table3[[Teams]:[D]],2),1,0)</f>
        <v>0</v>
      </c>
    </row>
    <row r="704" spans="1:22" x14ac:dyDescent="0.25">
      <c r="B704" s="1">
        <v>45671</v>
      </c>
      <c r="C704" s="9" t="s">
        <v>813</v>
      </c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Row],[ActualResult]]), "_", IF(Table2[[#This Row],[ActualHomeScore]]=Table2[[#This Row],[PredictedHomeScore]], "Y", "N"))</f>
        <v>_</v>
      </c>
      <c r="R704" s="2"/>
      <c r="S704" s="2" t="str">
        <f t="shared" si="30"/>
        <v>_</v>
      </c>
      <c r="T704" s="45">
        <f>IF(VLOOKUP(Table2[[#This Row],[AwayTeam]],Table3[[Teams]:[D]],2)=VLOOKUP(Table2[[#This Row],[HomeTeam]],Table3[[Teams]:[D]],2),1,0)</f>
        <v>1</v>
      </c>
      <c r="U704" s="45">
        <f>IF(VLOOKUP(Table2[[#This Row],[AwayTeam]],Table3[[Teams]:[D]],3)=VLOOKUP(Table2[[#This Row],[HomeTeam]],Table3[[Teams]:[D]],3),1,0)</f>
        <v>0</v>
      </c>
      <c r="V704" s="45">
        <f>IF(VLOOKUP(Table2[[#This Row],[AwayTeam]],Table3[[Teams]:[D]],2)&lt;&gt;VLOOKUP(Table2[[#This Row],[HomeTeam]],Table3[[Teams]:[D]],2),1,0)</f>
        <v>0</v>
      </c>
    </row>
    <row r="705" spans="1:22" x14ac:dyDescent="0.25">
      <c r="B705" s="1">
        <v>45671</v>
      </c>
      <c r="C705" s="9" t="s">
        <v>814</v>
      </c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Row],[ActualResult]]), "_", IF(Table2[[#This Row],[ActualHomeScore]]=Table2[[#This Row],[PredictedHomeScore]], "Y", "N"))</f>
        <v>_</v>
      </c>
      <c r="R705" s="2"/>
      <c r="S705" s="2" t="str">
        <f t="shared" si="30"/>
        <v>_</v>
      </c>
      <c r="T705" s="45">
        <f>IF(VLOOKUP(Table2[[#This Row],[AwayTeam]],Table3[[Teams]:[D]],2)=VLOOKUP(Table2[[#This Row],[HomeTeam]],Table3[[Teams]:[D]],2),1,0)</f>
        <v>0</v>
      </c>
      <c r="U705" s="45">
        <f>IF(VLOOKUP(Table2[[#This Row],[AwayTeam]],Table3[[Teams]:[D]],3)=VLOOKUP(Table2[[#This Row],[HomeTeam]],Table3[[Teams]:[D]],3),1,0)</f>
        <v>0</v>
      </c>
      <c r="V705" s="45">
        <f>IF(VLOOKUP(Table2[[#This Row],[AwayTeam]],Table3[[Teams]:[D]],2)&lt;&gt;VLOOKUP(Table2[[#This Row],[HomeTeam]],Table3[[Teams]:[D]],2),1,0)</f>
        <v>1</v>
      </c>
    </row>
    <row r="706" spans="1:22" x14ac:dyDescent="0.25">
      <c r="A706" s="5"/>
      <c r="B706" s="3">
        <v>45671</v>
      </c>
      <c r="C706" s="10" t="s">
        <v>815</v>
      </c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Row],[ActualResult]]), "_", IF(Table2[[#This Row],[ActualHomeScore]]=Table2[[#This Row],[PredictedHomeScore]], "Y", "N"))</f>
        <v>_</v>
      </c>
      <c r="R706" s="2"/>
      <c r="S706" s="2" t="str">
        <f t="shared" si="30"/>
        <v>_</v>
      </c>
      <c r="T706" s="45">
        <f>IF(VLOOKUP(Table2[[#This Row],[AwayTeam]],Table3[[Teams]:[D]],2)=VLOOKUP(Table2[[#This Row],[HomeTeam]],Table3[[Teams]:[D]],2),1,0)</f>
        <v>0</v>
      </c>
      <c r="U706" s="45">
        <f>IF(VLOOKUP(Table2[[#This Row],[AwayTeam]],Table3[[Teams]:[D]],3)=VLOOKUP(Table2[[#This Row],[HomeTeam]],Table3[[Teams]:[D]],3),1,0)</f>
        <v>0</v>
      </c>
      <c r="V706" s="45">
        <f>IF(VLOOKUP(Table2[[#This Row],[AwayTeam]],Table3[[Teams]:[D]],2)&lt;&gt;VLOOKUP(Table2[[#This Row],[HomeTeam]],Table3[[Teams]:[D]],2),1,0)</f>
        <v>1</v>
      </c>
    </row>
    <row r="707" spans="1:22" x14ac:dyDescent="0.25">
      <c r="B707" s="1">
        <v>45672</v>
      </c>
      <c r="C707" s="9" t="s">
        <v>816</v>
      </c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Row],[ActualResult]]),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  <c r="T707" s="45">
        <f>IF(VLOOKUP(Table2[[#This Row],[AwayTeam]],Table3[[Teams]:[D]],2)=VLOOKUP(Table2[[#This Row],[HomeTeam]],Table3[[Teams]:[D]],2),1,0)</f>
        <v>1</v>
      </c>
      <c r="U707" s="45">
        <f>IF(VLOOKUP(Table2[[#This Row],[AwayTeam]],Table3[[Teams]:[D]],3)=VLOOKUP(Table2[[#This Row],[HomeTeam]],Table3[[Teams]:[D]],3),1,0)</f>
        <v>0</v>
      </c>
      <c r="V707" s="45">
        <f>IF(VLOOKUP(Table2[[#This Row],[AwayTeam]],Table3[[Teams]:[D]],2)&lt;&gt;VLOOKUP(Table2[[#This Row],[HomeTeam]],Table3[[Teams]:[D]],2),1,0)</f>
        <v>0</v>
      </c>
    </row>
    <row r="708" spans="1:22" x14ac:dyDescent="0.25">
      <c r="A708" s="5"/>
      <c r="B708" s="3">
        <v>45672</v>
      </c>
      <c r="C708" s="10" t="s">
        <v>817</v>
      </c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Row],[ActualResult]]), "_", IF(Table2[[#This Row],[ActualHomeScore]]=Table2[[#This Row],[PredictedHomeScore]], "Y", "N"))</f>
        <v>_</v>
      </c>
      <c r="R708" s="2"/>
      <c r="S708" s="2" t="str">
        <f t="shared" si="33"/>
        <v>_</v>
      </c>
      <c r="T708" s="45">
        <f>IF(VLOOKUP(Table2[[#This Row],[AwayTeam]],Table3[[Teams]:[D]],2)=VLOOKUP(Table2[[#This Row],[HomeTeam]],Table3[[Teams]:[D]],2),1,0)</f>
        <v>1</v>
      </c>
      <c r="U708" s="45">
        <f>IF(VLOOKUP(Table2[[#This Row],[AwayTeam]],Table3[[Teams]:[D]],3)=VLOOKUP(Table2[[#This Row],[HomeTeam]],Table3[[Teams]:[D]],3),1,0)</f>
        <v>0</v>
      </c>
      <c r="V708" s="45">
        <f>IF(VLOOKUP(Table2[[#This Row],[AwayTeam]],Table3[[Teams]:[D]],2)&lt;&gt;VLOOKUP(Table2[[#This Row],[HomeTeam]],Table3[[Teams]:[D]],2),1,0)</f>
        <v>0</v>
      </c>
    </row>
    <row r="709" spans="1:22" x14ac:dyDescent="0.25">
      <c r="B709" s="1">
        <v>45673</v>
      </c>
      <c r="C709" s="9" t="s">
        <v>818</v>
      </c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Row],[ActualResult]]), "_", IF(Table2[[#This Row],[ActualHomeScore]]=Table2[[#This Row],[PredictedHomeScore]], "Y", "N"))</f>
        <v>_</v>
      </c>
      <c r="R709" s="2"/>
      <c r="S709" s="2" t="str">
        <f t="shared" si="33"/>
        <v>_</v>
      </c>
      <c r="T709" s="45">
        <f>IF(VLOOKUP(Table2[[#This Row],[AwayTeam]],Table3[[Teams]:[D]],2)=VLOOKUP(Table2[[#This Row],[HomeTeam]],Table3[[Teams]:[D]],2),1,0)</f>
        <v>1</v>
      </c>
      <c r="U709" s="45">
        <f>IF(VLOOKUP(Table2[[#This Row],[AwayTeam]],Table3[[Teams]:[D]],3)=VLOOKUP(Table2[[#This Row],[HomeTeam]],Table3[[Teams]:[D]],3),1,0)</f>
        <v>0</v>
      </c>
      <c r="V709" s="45">
        <f>IF(VLOOKUP(Table2[[#This Row],[AwayTeam]],Table3[[Teams]:[D]],2)&lt;&gt;VLOOKUP(Table2[[#This Row],[HomeTeam]],Table3[[Teams]:[D]],2),1,0)</f>
        <v>0</v>
      </c>
    </row>
    <row r="710" spans="1:22" x14ac:dyDescent="0.25">
      <c r="B710" s="1">
        <v>45673</v>
      </c>
      <c r="C710" s="9" t="s">
        <v>819</v>
      </c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Row],[ActualResult]]), "_", IF(Table2[[#This Row],[ActualHomeScore]]=Table2[[#This Row],[PredictedHomeScore]], "Y", "N"))</f>
        <v>_</v>
      </c>
      <c r="R710" s="2"/>
      <c r="S710" s="2" t="str">
        <f t="shared" si="33"/>
        <v>_</v>
      </c>
      <c r="T710" s="45">
        <f>IF(VLOOKUP(Table2[[#This Row],[AwayTeam]],Table3[[Teams]:[D]],2)=VLOOKUP(Table2[[#This Row],[HomeTeam]],Table3[[Teams]:[D]],2),1,0)</f>
        <v>1</v>
      </c>
      <c r="U710" s="45">
        <f>IF(VLOOKUP(Table2[[#This Row],[AwayTeam]],Table3[[Teams]:[D]],3)=VLOOKUP(Table2[[#This Row],[HomeTeam]],Table3[[Teams]:[D]],3),1,0)</f>
        <v>0</v>
      </c>
      <c r="V710" s="45">
        <f>IF(VLOOKUP(Table2[[#This Row],[AwayTeam]],Table3[[Teams]:[D]],2)&lt;&gt;VLOOKUP(Table2[[#This Row],[HomeTeam]],Table3[[Teams]:[D]],2),1,0)</f>
        <v>0</v>
      </c>
    </row>
    <row r="711" spans="1:22" x14ac:dyDescent="0.25">
      <c r="B711" s="1">
        <v>45673</v>
      </c>
      <c r="C711" s="9" t="s">
        <v>820</v>
      </c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Row],[ActualResult]]), "_", IF(Table2[[#This Row],[ActualHomeScore]]=Table2[[#This Row],[PredictedHomeScore]], "Y", "N"))</f>
        <v>_</v>
      </c>
      <c r="R711" s="2"/>
      <c r="S711" s="2" t="str">
        <f t="shared" si="33"/>
        <v>_</v>
      </c>
      <c r="T711" s="45">
        <f>IF(VLOOKUP(Table2[[#This Row],[AwayTeam]],Table3[[Teams]:[D]],2)=VLOOKUP(Table2[[#This Row],[HomeTeam]],Table3[[Teams]:[D]],2),1,0)</f>
        <v>0</v>
      </c>
      <c r="U711" s="45">
        <f>IF(VLOOKUP(Table2[[#This Row],[AwayTeam]],Table3[[Teams]:[D]],3)=VLOOKUP(Table2[[#This Row],[HomeTeam]],Table3[[Teams]:[D]],3),1,0)</f>
        <v>0</v>
      </c>
      <c r="V711" s="45">
        <f>IF(VLOOKUP(Table2[[#This Row],[AwayTeam]],Table3[[Teams]:[D]],2)&lt;&gt;VLOOKUP(Table2[[#This Row],[HomeTeam]],Table3[[Teams]:[D]],2),1,0)</f>
        <v>1</v>
      </c>
    </row>
    <row r="712" spans="1:22" x14ac:dyDescent="0.25">
      <c r="B712" s="1">
        <v>45673</v>
      </c>
      <c r="C712" s="9" t="s">
        <v>821</v>
      </c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Row],[ActualResult]]), "_", IF(Table2[[#This Row],[ActualHomeScore]]=Table2[[#This Row],[PredictedHomeScore]], "Y", "N"))</f>
        <v>_</v>
      </c>
      <c r="R712" s="2"/>
      <c r="S712" s="2" t="str">
        <f t="shared" si="33"/>
        <v>_</v>
      </c>
      <c r="T712" s="45">
        <f>IF(VLOOKUP(Table2[[#This Row],[AwayTeam]],Table3[[Teams]:[D]],2)=VLOOKUP(Table2[[#This Row],[HomeTeam]],Table3[[Teams]:[D]],2),1,0)</f>
        <v>1</v>
      </c>
      <c r="U712" s="45">
        <f>IF(VLOOKUP(Table2[[#This Row],[AwayTeam]],Table3[[Teams]:[D]],3)=VLOOKUP(Table2[[#This Row],[HomeTeam]],Table3[[Teams]:[D]],3),1,0)</f>
        <v>1</v>
      </c>
      <c r="V712" s="45">
        <f>IF(VLOOKUP(Table2[[#This Row],[AwayTeam]],Table3[[Teams]:[D]],2)&lt;&gt;VLOOKUP(Table2[[#This Row],[HomeTeam]],Table3[[Teams]:[D]],2),1,0)</f>
        <v>0</v>
      </c>
    </row>
    <row r="713" spans="1:22" x14ac:dyDescent="0.25">
      <c r="B713" s="1">
        <v>45673</v>
      </c>
      <c r="C713" s="9" t="s">
        <v>822</v>
      </c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Row],[ActualResult]]), "_", IF(Table2[[#This Row],[ActualHomeScore]]=Table2[[#This Row],[PredictedHomeScore]], "Y", "N"))</f>
        <v>_</v>
      </c>
      <c r="R713" s="2"/>
      <c r="S713" s="2" t="str">
        <f t="shared" si="33"/>
        <v>_</v>
      </c>
      <c r="T713" s="45">
        <f>IF(VLOOKUP(Table2[[#This Row],[AwayTeam]],Table3[[Teams]:[D]],2)=VLOOKUP(Table2[[#This Row],[HomeTeam]],Table3[[Teams]:[D]],2),1,0)</f>
        <v>0</v>
      </c>
      <c r="U713" s="45">
        <f>IF(VLOOKUP(Table2[[#This Row],[AwayTeam]],Table3[[Teams]:[D]],3)=VLOOKUP(Table2[[#This Row],[HomeTeam]],Table3[[Teams]:[D]],3),1,0)</f>
        <v>0</v>
      </c>
      <c r="V713" s="45">
        <f>IF(VLOOKUP(Table2[[#This Row],[AwayTeam]],Table3[[Teams]:[D]],2)&lt;&gt;VLOOKUP(Table2[[#This Row],[HomeTeam]],Table3[[Teams]:[D]],2),1,0)</f>
        <v>1</v>
      </c>
    </row>
    <row r="714" spans="1:22" x14ac:dyDescent="0.25">
      <c r="B714" s="1">
        <v>45673</v>
      </c>
      <c r="C714" s="9" t="s">
        <v>823</v>
      </c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Row],[ActualResult]]), "_", IF(Table2[[#This Row],[ActualHomeScore]]=Table2[[#This Row],[PredictedHomeScore]], "Y", "N"))</f>
        <v>_</v>
      </c>
      <c r="R714" s="2"/>
      <c r="S714" s="2" t="str">
        <f t="shared" si="33"/>
        <v>_</v>
      </c>
      <c r="T714" s="45">
        <f>IF(VLOOKUP(Table2[[#This Row],[AwayTeam]],Table3[[Teams]:[D]],2)=VLOOKUP(Table2[[#This Row],[HomeTeam]],Table3[[Teams]:[D]],2),1,0)</f>
        <v>1</v>
      </c>
      <c r="U714" s="45">
        <f>IF(VLOOKUP(Table2[[#This Row],[AwayTeam]],Table3[[Teams]:[D]],3)=VLOOKUP(Table2[[#This Row],[HomeTeam]],Table3[[Teams]:[D]],3),1,0)</f>
        <v>1</v>
      </c>
      <c r="V714" s="45">
        <f>IF(VLOOKUP(Table2[[#This Row],[AwayTeam]],Table3[[Teams]:[D]],2)&lt;&gt;VLOOKUP(Table2[[#This Row],[HomeTeam]],Table3[[Teams]:[D]],2),1,0)</f>
        <v>0</v>
      </c>
    </row>
    <row r="715" spans="1:22" x14ac:dyDescent="0.25">
      <c r="B715" s="1">
        <v>45673</v>
      </c>
      <c r="C715" s="9" t="s">
        <v>824</v>
      </c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Row],[ActualResult]]), "_", IF(Table2[[#This Row],[ActualHomeScore]]=Table2[[#This Row],[PredictedHomeScore]], "Y", "N"))</f>
        <v>_</v>
      </c>
      <c r="R715" s="2"/>
      <c r="S715" s="2" t="str">
        <f t="shared" si="33"/>
        <v>_</v>
      </c>
      <c r="T715" s="45">
        <f>IF(VLOOKUP(Table2[[#This Row],[AwayTeam]],Table3[[Teams]:[D]],2)=VLOOKUP(Table2[[#This Row],[HomeTeam]],Table3[[Teams]:[D]],2),1,0)</f>
        <v>1</v>
      </c>
      <c r="U715" s="45">
        <f>IF(VLOOKUP(Table2[[#This Row],[AwayTeam]],Table3[[Teams]:[D]],3)=VLOOKUP(Table2[[#This Row],[HomeTeam]],Table3[[Teams]:[D]],3),1,0)</f>
        <v>0</v>
      </c>
      <c r="V715" s="45">
        <f>IF(VLOOKUP(Table2[[#This Row],[AwayTeam]],Table3[[Teams]:[D]],2)&lt;&gt;VLOOKUP(Table2[[#This Row],[HomeTeam]],Table3[[Teams]:[D]],2),1,0)</f>
        <v>0</v>
      </c>
    </row>
    <row r="716" spans="1:22" x14ac:dyDescent="0.25">
      <c r="B716" s="1">
        <v>45673</v>
      </c>
      <c r="C716" s="9" t="s">
        <v>825</v>
      </c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Row],[ActualResult]]), "_", IF(Table2[[#This Row],[ActualHomeScore]]=Table2[[#This Row],[PredictedHomeScore]], "Y", "N"))</f>
        <v>_</v>
      </c>
      <c r="R716" s="2"/>
      <c r="S716" s="2" t="str">
        <f t="shared" si="33"/>
        <v>_</v>
      </c>
      <c r="T716" s="45">
        <f>IF(VLOOKUP(Table2[[#This Row],[AwayTeam]],Table3[[Teams]:[D]],2)=VLOOKUP(Table2[[#This Row],[HomeTeam]],Table3[[Teams]:[D]],2),1,0)</f>
        <v>1</v>
      </c>
      <c r="U716" s="45">
        <f>IF(VLOOKUP(Table2[[#This Row],[AwayTeam]],Table3[[Teams]:[D]],3)=VLOOKUP(Table2[[#This Row],[HomeTeam]],Table3[[Teams]:[D]],3),1,0)</f>
        <v>1</v>
      </c>
      <c r="V716" s="45">
        <f>IF(VLOOKUP(Table2[[#This Row],[AwayTeam]],Table3[[Teams]:[D]],2)&lt;&gt;VLOOKUP(Table2[[#This Row],[HomeTeam]],Table3[[Teams]:[D]],2),1,0)</f>
        <v>0</v>
      </c>
    </row>
    <row r="717" spans="1:22" x14ac:dyDescent="0.25">
      <c r="B717" s="1">
        <v>45673</v>
      </c>
      <c r="C717" s="9" t="s">
        <v>826</v>
      </c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Row],[ActualResult]]), "_", IF(Table2[[#This Row],[ActualHomeScore]]=Table2[[#This Row],[PredictedHomeScore]], "Y", "N"))</f>
        <v>_</v>
      </c>
      <c r="R717" s="2"/>
      <c r="S717" s="2" t="str">
        <f t="shared" si="33"/>
        <v>_</v>
      </c>
      <c r="T717" s="45">
        <f>IF(VLOOKUP(Table2[[#This Row],[AwayTeam]],Table3[[Teams]:[D]],2)=VLOOKUP(Table2[[#This Row],[HomeTeam]],Table3[[Teams]:[D]],2),1,0)</f>
        <v>0</v>
      </c>
      <c r="U717" s="45">
        <f>IF(VLOOKUP(Table2[[#This Row],[AwayTeam]],Table3[[Teams]:[D]],3)=VLOOKUP(Table2[[#This Row],[HomeTeam]],Table3[[Teams]:[D]],3),1,0)</f>
        <v>0</v>
      </c>
      <c r="V717" s="45">
        <f>IF(VLOOKUP(Table2[[#This Row],[AwayTeam]],Table3[[Teams]:[D]],2)&lt;&gt;VLOOKUP(Table2[[#This Row],[HomeTeam]],Table3[[Teams]:[D]],2),1,0)</f>
        <v>1</v>
      </c>
    </row>
    <row r="718" spans="1:22" x14ac:dyDescent="0.25">
      <c r="B718" s="1">
        <v>45673</v>
      </c>
      <c r="C718" s="9" t="s">
        <v>827</v>
      </c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Row],[ActualResult]]), "_", IF(Table2[[#This Row],[ActualHomeScore]]=Table2[[#This Row],[PredictedHomeScore]], "Y", "N"))</f>
        <v>_</v>
      </c>
      <c r="R718" s="2"/>
      <c r="S718" s="2" t="str">
        <f t="shared" si="33"/>
        <v>_</v>
      </c>
      <c r="T718" s="45">
        <f>IF(VLOOKUP(Table2[[#This Row],[AwayTeam]],Table3[[Teams]:[D]],2)=VLOOKUP(Table2[[#This Row],[HomeTeam]],Table3[[Teams]:[D]],2),1,0)</f>
        <v>1</v>
      </c>
      <c r="U718" s="45">
        <f>IF(VLOOKUP(Table2[[#This Row],[AwayTeam]],Table3[[Teams]:[D]],3)=VLOOKUP(Table2[[#This Row],[HomeTeam]],Table3[[Teams]:[D]],3),1,0)</f>
        <v>0</v>
      </c>
      <c r="V718" s="45">
        <f>IF(VLOOKUP(Table2[[#This Row],[AwayTeam]],Table3[[Teams]:[D]],2)&lt;&gt;VLOOKUP(Table2[[#This Row],[HomeTeam]],Table3[[Teams]:[D]],2),1,0)</f>
        <v>0</v>
      </c>
    </row>
    <row r="719" spans="1:22" x14ac:dyDescent="0.25">
      <c r="B719" s="1">
        <v>45673</v>
      </c>
      <c r="C719" s="9" t="s">
        <v>828</v>
      </c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Row],[ActualResult]]), "_", IF(Table2[[#This Row],[ActualHomeScore]]=Table2[[#This Row],[PredictedHomeScore]], "Y", "N"))</f>
        <v>_</v>
      </c>
      <c r="R719" s="2"/>
      <c r="S719" s="2" t="str">
        <f t="shared" si="33"/>
        <v>_</v>
      </c>
      <c r="T719" s="45">
        <f>IF(VLOOKUP(Table2[[#This Row],[AwayTeam]],Table3[[Teams]:[D]],2)=VLOOKUP(Table2[[#This Row],[HomeTeam]],Table3[[Teams]:[D]],2),1,0)</f>
        <v>0</v>
      </c>
      <c r="U719" s="45">
        <f>IF(VLOOKUP(Table2[[#This Row],[AwayTeam]],Table3[[Teams]:[D]],3)=VLOOKUP(Table2[[#This Row],[HomeTeam]],Table3[[Teams]:[D]],3),1,0)</f>
        <v>0</v>
      </c>
      <c r="V719" s="45">
        <f>IF(VLOOKUP(Table2[[#This Row],[AwayTeam]],Table3[[Teams]:[D]],2)&lt;&gt;VLOOKUP(Table2[[#This Row],[HomeTeam]],Table3[[Teams]:[D]],2),1,0)</f>
        <v>1</v>
      </c>
    </row>
    <row r="720" spans="1:22" x14ac:dyDescent="0.25">
      <c r="B720" s="1">
        <v>45673</v>
      </c>
      <c r="C720" s="9" t="s">
        <v>829</v>
      </c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Row],[ActualResult]]), "_", IF(Table2[[#This Row],[ActualHomeScore]]=Table2[[#This Row],[PredictedHomeScore]], "Y", "N"))</f>
        <v>_</v>
      </c>
      <c r="R720" s="2"/>
      <c r="S720" s="2" t="str">
        <f t="shared" si="33"/>
        <v>_</v>
      </c>
      <c r="T720" s="45">
        <f>IF(VLOOKUP(Table2[[#This Row],[AwayTeam]],Table3[[Teams]:[D]],2)=VLOOKUP(Table2[[#This Row],[HomeTeam]],Table3[[Teams]:[D]],2),1,0)</f>
        <v>1</v>
      </c>
      <c r="U720" s="45">
        <f>IF(VLOOKUP(Table2[[#This Row],[AwayTeam]],Table3[[Teams]:[D]],3)=VLOOKUP(Table2[[#This Row],[HomeTeam]],Table3[[Teams]:[D]],3),1,0)</f>
        <v>0</v>
      </c>
      <c r="V720" s="45">
        <f>IF(VLOOKUP(Table2[[#This Row],[AwayTeam]],Table3[[Teams]:[D]],2)&lt;&gt;VLOOKUP(Table2[[#This Row],[HomeTeam]],Table3[[Teams]:[D]],2),1,0)</f>
        <v>0</v>
      </c>
    </row>
    <row r="721" spans="1:22" x14ac:dyDescent="0.25">
      <c r="A721" s="5"/>
      <c r="B721" s="3">
        <v>45673</v>
      </c>
      <c r="C721" s="10" t="s">
        <v>830</v>
      </c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Row],[ActualResult]]), "_", IF(Table2[[#This Row],[ActualHomeScore]]=Table2[[#This Row],[PredictedHomeScore]], "Y", "N"))</f>
        <v>_</v>
      </c>
      <c r="R721" s="2"/>
      <c r="S721" s="2" t="str">
        <f t="shared" si="33"/>
        <v>_</v>
      </c>
      <c r="T721" s="45">
        <f>IF(VLOOKUP(Table2[[#This Row],[AwayTeam]],Table3[[Teams]:[D]],2)=VLOOKUP(Table2[[#This Row],[HomeTeam]],Table3[[Teams]:[D]],2),1,0)</f>
        <v>1</v>
      </c>
      <c r="U721" s="45">
        <f>IF(VLOOKUP(Table2[[#This Row],[AwayTeam]],Table3[[Teams]:[D]],3)=VLOOKUP(Table2[[#This Row],[HomeTeam]],Table3[[Teams]:[D]],3),1,0)</f>
        <v>1</v>
      </c>
      <c r="V721" s="45">
        <f>IF(VLOOKUP(Table2[[#This Row],[AwayTeam]],Table3[[Teams]:[D]],2)&lt;&gt;VLOOKUP(Table2[[#This Row],[HomeTeam]],Table3[[Teams]:[D]],2),1,0)</f>
        <v>0</v>
      </c>
    </row>
    <row r="722" spans="1:22" x14ac:dyDescent="0.25">
      <c r="B722" s="1">
        <v>45674</v>
      </c>
      <c r="C722" s="9" t="s">
        <v>831</v>
      </c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Row],[ActualResult]]), "_", IF(Table2[[#This Row],[ActualHomeScore]]=Table2[[#This Row],[PredictedHomeScore]], "Y", "N"))</f>
        <v>_</v>
      </c>
      <c r="R722" s="2"/>
      <c r="S722" s="2" t="str">
        <f t="shared" si="33"/>
        <v>_</v>
      </c>
      <c r="T722" s="45">
        <f>IF(VLOOKUP(Table2[[#This Row],[AwayTeam]],Table3[[Teams]:[D]],2)=VLOOKUP(Table2[[#This Row],[HomeTeam]],Table3[[Teams]:[D]],2),1,0)</f>
        <v>1</v>
      </c>
      <c r="U722" s="45">
        <f>IF(VLOOKUP(Table2[[#This Row],[AwayTeam]],Table3[[Teams]:[D]],3)=VLOOKUP(Table2[[#This Row],[HomeTeam]],Table3[[Teams]:[D]],3),1,0)</f>
        <v>0</v>
      </c>
      <c r="V722" s="45">
        <f>IF(VLOOKUP(Table2[[#This Row],[AwayTeam]],Table3[[Teams]:[D]],2)&lt;&gt;VLOOKUP(Table2[[#This Row],[HomeTeam]],Table3[[Teams]:[D]],2),1,0)</f>
        <v>0</v>
      </c>
    </row>
    <row r="723" spans="1:22" x14ac:dyDescent="0.25">
      <c r="A723" s="5"/>
      <c r="B723" s="3">
        <v>45674</v>
      </c>
      <c r="C723" s="10" t="s">
        <v>832</v>
      </c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Row],[ActualResult]]), "_", IF(Table2[[#This Row],[ActualHomeScore]]=Table2[[#This Row],[PredictedHomeScore]], "Y", "N"))</f>
        <v>_</v>
      </c>
      <c r="R723" s="2"/>
      <c r="S723" s="2" t="str">
        <f t="shared" si="33"/>
        <v>_</v>
      </c>
      <c r="T723" s="45">
        <f>IF(VLOOKUP(Table2[[#This Row],[AwayTeam]],Table3[[Teams]:[D]],2)=VLOOKUP(Table2[[#This Row],[HomeTeam]],Table3[[Teams]:[D]],2),1,0)</f>
        <v>0</v>
      </c>
      <c r="U723" s="45">
        <f>IF(VLOOKUP(Table2[[#This Row],[AwayTeam]],Table3[[Teams]:[D]],3)=VLOOKUP(Table2[[#This Row],[HomeTeam]],Table3[[Teams]:[D]],3),1,0)</f>
        <v>0</v>
      </c>
      <c r="V723" s="45">
        <f>IF(VLOOKUP(Table2[[#This Row],[AwayTeam]],Table3[[Teams]:[D]],2)&lt;&gt;VLOOKUP(Table2[[#This Row],[HomeTeam]],Table3[[Teams]:[D]],2),1,0)</f>
        <v>1</v>
      </c>
    </row>
    <row r="724" spans="1:22" x14ac:dyDescent="0.25">
      <c r="B724" s="1">
        <v>45675</v>
      </c>
      <c r="C724" s="9" t="s">
        <v>833</v>
      </c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Row],[ActualResult]]), "_", IF(Table2[[#This Row],[ActualHomeScore]]=Table2[[#This Row],[PredictedHomeScore]], "Y", "N"))</f>
        <v>_</v>
      </c>
      <c r="R724" s="2"/>
      <c r="S724" s="2" t="str">
        <f t="shared" si="33"/>
        <v>_</v>
      </c>
      <c r="T724" s="45">
        <f>IF(VLOOKUP(Table2[[#This Row],[AwayTeam]],Table3[[Teams]:[D]],2)=VLOOKUP(Table2[[#This Row],[HomeTeam]],Table3[[Teams]:[D]],2),1,0)</f>
        <v>1</v>
      </c>
      <c r="U724" s="45">
        <f>IF(VLOOKUP(Table2[[#This Row],[AwayTeam]],Table3[[Teams]:[D]],3)=VLOOKUP(Table2[[#This Row],[HomeTeam]],Table3[[Teams]:[D]],3),1,0)</f>
        <v>1</v>
      </c>
      <c r="V724" s="45">
        <f>IF(VLOOKUP(Table2[[#This Row],[AwayTeam]],Table3[[Teams]:[D]],2)&lt;&gt;VLOOKUP(Table2[[#This Row],[HomeTeam]],Table3[[Teams]:[D]],2),1,0)</f>
        <v>0</v>
      </c>
    </row>
    <row r="725" spans="1:22" x14ac:dyDescent="0.25">
      <c r="B725" s="1">
        <v>45675</v>
      </c>
      <c r="C725" s="9" t="s">
        <v>834</v>
      </c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Row],[ActualResult]]), "_", IF(Table2[[#This Row],[ActualHomeScore]]=Table2[[#This Row],[PredictedHomeScore]], "Y", "N"))</f>
        <v>_</v>
      </c>
      <c r="R725" s="2"/>
      <c r="S725" s="2" t="str">
        <f t="shared" si="33"/>
        <v>_</v>
      </c>
      <c r="T725" s="45">
        <f>IF(VLOOKUP(Table2[[#This Row],[AwayTeam]],Table3[[Teams]:[D]],2)=VLOOKUP(Table2[[#This Row],[HomeTeam]],Table3[[Teams]:[D]],2),1,0)</f>
        <v>1</v>
      </c>
      <c r="U725" s="45">
        <f>IF(VLOOKUP(Table2[[#This Row],[AwayTeam]],Table3[[Teams]:[D]],3)=VLOOKUP(Table2[[#This Row],[HomeTeam]],Table3[[Teams]:[D]],3),1,0)</f>
        <v>1</v>
      </c>
      <c r="V725" s="45">
        <f>IF(VLOOKUP(Table2[[#This Row],[AwayTeam]],Table3[[Teams]:[D]],2)&lt;&gt;VLOOKUP(Table2[[#This Row],[HomeTeam]],Table3[[Teams]:[D]],2),1,0)</f>
        <v>0</v>
      </c>
    </row>
    <row r="726" spans="1:22" x14ac:dyDescent="0.25">
      <c r="B726" s="1">
        <v>45675</v>
      </c>
      <c r="C726" s="9" t="s">
        <v>835</v>
      </c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Row],[ActualResult]]), "_", IF(Table2[[#This Row],[ActualHomeScore]]=Table2[[#This Row],[PredictedHomeScore]], "Y", "N"))</f>
        <v>_</v>
      </c>
      <c r="R726" s="2"/>
      <c r="S726" s="2" t="str">
        <f t="shared" si="33"/>
        <v>_</v>
      </c>
      <c r="T726" s="45">
        <f>IF(VLOOKUP(Table2[[#This Row],[AwayTeam]],Table3[[Teams]:[D]],2)=VLOOKUP(Table2[[#This Row],[HomeTeam]],Table3[[Teams]:[D]],2),1,0)</f>
        <v>1</v>
      </c>
      <c r="U726" s="45">
        <f>IF(VLOOKUP(Table2[[#This Row],[AwayTeam]],Table3[[Teams]:[D]],3)=VLOOKUP(Table2[[#This Row],[HomeTeam]],Table3[[Teams]:[D]],3),1,0)</f>
        <v>1</v>
      </c>
      <c r="V726" s="45">
        <f>IF(VLOOKUP(Table2[[#This Row],[AwayTeam]],Table3[[Teams]:[D]],2)&lt;&gt;VLOOKUP(Table2[[#This Row],[HomeTeam]],Table3[[Teams]:[D]],2),1,0)</f>
        <v>0</v>
      </c>
    </row>
    <row r="727" spans="1:22" x14ac:dyDescent="0.25">
      <c r="B727" s="1">
        <v>45675</v>
      </c>
      <c r="C727" s="9" t="s">
        <v>836</v>
      </c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Row],[ActualResult]]), "_", IF(Table2[[#This Row],[ActualHomeScore]]=Table2[[#This Row],[PredictedHomeScore]], "Y", "N"))</f>
        <v>_</v>
      </c>
      <c r="R727" s="2"/>
      <c r="S727" s="2" t="str">
        <f t="shared" si="33"/>
        <v>_</v>
      </c>
      <c r="T727" s="45">
        <f>IF(VLOOKUP(Table2[[#This Row],[AwayTeam]],Table3[[Teams]:[D]],2)=VLOOKUP(Table2[[#This Row],[HomeTeam]],Table3[[Teams]:[D]],2),1,0)</f>
        <v>0</v>
      </c>
      <c r="U727" s="45">
        <f>IF(VLOOKUP(Table2[[#This Row],[AwayTeam]],Table3[[Teams]:[D]],3)=VLOOKUP(Table2[[#This Row],[HomeTeam]],Table3[[Teams]:[D]],3),1,0)</f>
        <v>0</v>
      </c>
      <c r="V727" s="45">
        <f>IF(VLOOKUP(Table2[[#This Row],[AwayTeam]],Table3[[Teams]:[D]],2)&lt;&gt;VLOOKUP(Table2[[#This Row],[HomeTeam]],Table3[[Teams]:[D]],2),1,0)</f>
        <v>1</v>
      </c>
    </row>
    <row r="728" spans="1:22" x14ac:dyDescent="0.25">
      <c r="B728" s="1">
        <v>45675</v>
      </c>
      <c r="C728" s="9" t="s">
        <v>837</v>
      </c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Row],[ActualResult]]), "_", IF(Table2[[#This Row],[ActualHomeScore]]=Table2[[#This Row],[PredictedHomeScore]], "Y", "N"))</f>
        <v>_</v>
      </c>
      <c r="R728" s="2"/>
      <c r="S728" s="2" t="str">
        <f t="shared" si="33"/>
        <v>_</v>
      </c>
      <c r="T728" s="45">
        <f>IF(VLOOKUP(Table2[[#This Row],[AwayTeam]],Table3[[Teams]:[D]],2)=VLOOKUP(Table2[[#This Row],[HomeTeam]],Table3[[Teams]:[D]],2),1,0)</f>
        <v>1</v>
      </c>
      <c r="U728" s="45">
        <f>IF(VLOOKUP(Table2[[#This Row],[AwayTeam]],Table3[[Teams]:[D]],3)=VLOOKUP(Table2[[#This Row],[HomeTeam]],Table3[[Teams]:[D]],3),1,0)</f>
        <v>1</v>
      </c>
      <c r="V728" s="45">
        <f>IF(VLOOKUP(Table2[[#This Row],[AwayTeam]],Table3[[Teams]:[D]],2)&lt;&gt;VLOOKUP(Table2[[#This Row],[HomeTeam]],Table3[[Teams]:[D]],2),1,0)</f>
        <v>0</v>
      </c>
    </row>
    <row r="729" spans="1:22" x14ac:dyDescent="0.25">
      <c r="B729" s="1">
        <v>45675</v>
      </c>
      <c r="C729" s="9" t="s">
        <v>838</v>
      </c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Row],[ActualResult]]), "_", IF(Table2[[#This Row],[ActualHomeScore]]=Table2[[#This Row],[PredictedHomeScore]], "Y", "N"))</f>
        <v>_</v>
      </c>
      <c r="R729" s="2"/>
      <c r="S729" s="2" t="str">
        <f t="shared" si="33"/>
        <v>_</v>
      </c>
      <c r="T729" s="45">
        <f>IF(VLOOKUP(Table2[[#This Row],[AwayTeam]],Table3[[Teams]:[D]],2)=VLOOKUP(Table2[[#This Row],[HomeTeam]],Table3[[Teams]:[D]],2),1,0)</f>
        <v>1</v>
      </c>
      <c r="U729" s="45">
        <f>IF(VLOOKUP(Table2[[#This Row],[AwayTeam]],Table3[[Teams]:[D]],3)=VLOOKUP(Table2[[#This Row],[HomeTeam]],Table3[[Teams]:[D]],3),1,0)</f>
        <v>1</v>
      </c>
      <c r="V729" s="45">
        <f>IF(VLOOKUP(Table2[[#This Row],[AwayTeam]],Table3[[Teams]:[D]],2)&lt;&gt;VLOOKUP(Table2[[#This Row],[HomeTeam]],Table3[[Teams]:[D]],2),1,0)</f>
        <v>0</v>
      </c>
    </row>
    <row r="730" spans="1:22" x14ac:dyDescent="0.25">
      <c r="B730" s="1">
        <v>45675</v>
      </c>
      <c r="C730" s="9" t="s">
        <v>839</v>
      </c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Row],[ActualResult]]), "_", IF(Table2[[#This Row],[ActualHomeScore]]=Table2[[#This Row],[PredictedHomeScore]], "Y", "N"))</f>
        <v>_</v>
      </c>
      <c r="R730" s="2"/>
      <c r="S730" s="2" t="str">
        <f t="shared" si="33"/>
        <v>_</v>
      </c>
      <c r="T730" s="45">
        <f>IF(VLOOKUP(Table2[[#This Row],[AwayTeam]],Table3[[Teams]:[D]],2)=VLOOKUP(Table2[[#This Row],[HomeTeam]],Table3[[Teams]:[D]],2),1,0)</f>
        <v>1</v>
      </c>
      <c r="U730" s="45">
        <f>IF(VLOOKUP(Table2[[#This Row],[AwayTeam]],Table3[[Teams]:[D]],3)=VLOOKUP(Table2[[#This Row],[HomeTeam]],Table3[[Teams]:[D]],3),1,0)</f>
        <v>1</v>
      </c>
      <c r="V730" s="45">
        <f>IF(VLOOKUP(Table2[[#This Row],[AwayTeam]],Table3[[Teams]:[D]],2)&lt;&gt;VLOOKUP(Table2[[#This Row],[HomeTeam]],Table3[[Teams]:[D]],2),1,0)</f>
        <v>0</v>
      </c>
    </row>
    <row r="731" spans="1:22" x14ac:dyDescent="0.25">
      <c r="B731" s="1">
        <v>45675</v>
      </c>
      <c r="C731" s="9" t="s">
        <v>840</v>
      </c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Row],[ActualResult]]), "_", IF(Table2[[#This Row],[ActualHomeScore]]=Table2[[#This Row],[PredictedHomeScore]], "Y", "N"))</f>
        <v>_</v>
      </c>
      <c r="R731" s="2"/>
      <c r="S731" s="2" t="str">
        <f t="shared" si="33"/>
        <v>_</v>
      </c>
      <c r="T731" s="45">
        <f>IF(VLOOKUP(Table2[[#This Row],[AwayTeam]],Table3[[Teams]:[D]],2)=VLOOKUP(Table2[[#This Row],[HomeTeam]],Table3[[Teams]:[D]],2),1,0)</f>
        <v>1</v>
      </c>
      <c r="U731" s="45">
        <f>IF(VLOOKUP(Table2[[#This Row],[AwayTeam]],Table3[[Teams]:[D]],3)=VLOOKUP(Table2[[#This Row],[HomeTeam]],Table3[[Teams]:[D]],3),1,0)</f>
        <v>1</v>
      </c>
      <c r="V731" s="45">
        <f>IF(VLOOKUP(Table2[[#This Row],[AwayTeam]],Table3[[Teams]:[D]],2)&lt;&gt;VLOOKUP(Table2[[#This Row],[HomeTeam]],Table3[[Teams]:[D]],2),1,0)</f>
        <v>0</v>
      </c>
    </row>
    <row r="732" spans="1:22" x14ac:dyDescent="0.25">
      <c r="B732" s="1">
        <v>45675</v>
      </c>
      <c r="C732" s="9" t="s">
        <v>841</v>
      </c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Row],[ActualResult]]), "_", IF(Table2[[#This Row],[ActualHomeScore]]=Table2[[#This Row],[PredictedHomeScore]], "Y", "N"))</f>
        <v>_</v>
      </c>
      <c r="R732" s="2"/>
      <c r="S732" s="2" t="str">
        <f t="shared" si="33"/>
        <v>_</v>
      </c>
      <c r="T732" s="45">
        <f>IF(VLOOKUP(Table2[[#This Row],[AwayTeam]],Table3[[Teams]:[D]],2)=VLOOKUP(Table2[[#This Row],[HomeTeam]],Table3[[Teams]:[D]],2),1,0)</f>
        <v>1</v>
      </c>
      <c r="U732" s="45">
        <f>IF(VLOOKUP(Table2[[#This Row],[AwayTeam]],Table3[[Teams]:[D]],3)=VLOOKUP(Table2[[#This Row],[HomeTeam]],Table3[[Teams]:[D]],3),1,0)</f>
        <v>0</v>
      </c>
      <c r="V732" s="45">
        <f>IF(VLOOKUP(Table2[[#This Row],[AwayTeam]],Table3[[Teams]:[D]],2)&lt;&gt;VLOOKUP(Table2[[#This Row],[HomeTeam]],Table3[[Teams]:[D]],2),1,0)</f>
        <v>0</v>
      </c>
    </row>
    <row r="733" spans="1:22" x14ac:dyDescent="0.25">
      <c r="B733" s="1">
        <v>45675</v>
      </c>
      <c r="C733" s="9" t="s">
        <v>842</v>
      </c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Row],[ActualResult]]), "_", IF(Table2[[#This Row],[ActualHomeScore]]=Table2[[#This Row],[PredictedHomeScore]], "Y", "N"))</f>
        <v>_</v>
      </c>
      <c r="R733" s="2"/>
      <c r="S733" s="2" t="str">
        <f t="shared" si="33"/>
        <v>_</v>
      </c>
      <c r="T733" s="45">
        <f>IF(VLOOKUP(Table2[[#This Row],[AwayTeam]],Table3[[Teams]:[D]],2)=VLOOKUP(Table2[[#This Row],[HomeTeam]],Table3[[Teams]:[D]],2),1,0)</f>
        <v>0</v>
      </c>
      <c r="U733" s="45">
        <f>IF(VLOOKUP(Table2[[#This Row],[AwayTeam]],Table3[[Teams]:[D]],3)=VLOOKUP(Table2[[#This Row],[HomeTeam]],Table3[[Teams]:[D]],3),1,0)</f>
        <v>0</v>
      </c>
      <c r="V733" s="45">
        <f>IF(VLOOKUP(Table2[[#This Row],[AwayTeam]],Table3[[Teams]:[D]],2)&lt;&gt;VLOOKUP(Table2[[#This Row],[HomeTeam]],Table3[[Teams]:[D]],2),1,0)</f>
        <v>1</v>
      </c>
    </row>
    <row r="734" spans="1:22" x14ac:dyDescent="0.25">
      <c r="B734" s="1">
        <v>45675</v>
      </c>
      <c r="C734" s="9" t="s">
        <v>843</v>
      </c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Row],[ActualResult]]), "_", IF(Table2[[#This Row],[ActualHomeScore]]=Table2[[#This Row],[PredictedHomeScore]], "Y", "N"))</f>
        <v>_</v>
      </c>
      <c r="R734" s="2"/>
      <c r="S734" s="2" t="str">
        <f t="shared" si="33"/>
        <v>_</v>
      </c>
      <c r="T734" s="45">
        <f>IF(VLOOKUP(Table2[[#This Row],[AwayTeam]],Table3[[Teams]:[D]],2)=VLOOKUP(Table2[[#This Row],[HomeTeam]],Table3[[Teams]:[D]],2),1,0)</f>
        <v>1</v>
      </c>
      <c r="U734" s="45">
        <f>IF(VLOOKUP(Table2[[#This Row],[AwayTeam]],Table3[[Teams]:[D]],3)=VLOOKUP(Table2[[#This Row],[HomeTeam]],Table3[[Teams]:[D]],3),1,0)</f>
        <v>0</v>
      </c>
      <c r="V734" s="45">
        <f>IF(VLOOKUP(Table2[[#This Row],[AwayTeam]],Table3[[Teams]:[D]],2)&lt;&gt;VLOOKUP(Table2[[#This Row],[HomeTeam]],Table3[[Teams]:[D]],2),1,0)</f>
        <v>0</v>
      </c>
    </row>
    <row r="735" spans="1:22" x14ac:dyDescent="0.25">
      <c r="B735" s="1">
        <v>45675</v>
      </c>
      <c r="C735" s="9" t="s">
        <v>844</v>
      </c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Row],[ActualResult]]), "_", IF(Table2[[#This Row],[ActualHomeScore]]=Table2[[#This Row],[PredictedHomeScore]], "Y", "N"))</f>
        <v>_</v>
      </c>
      <c r="R735" s="2"/>
      <c r="S735" s="2" t="str">
        <f t="shared" si="33"/>
        <v>_</v>
      </c>
      <c r="T735" s="45">
        <f>IF(VLOOKUP(Table2[[#This Row],[AwayTeam]],Table3[[Teams]:[D]],2)=VLOOKUP(Table2[[#This Row],[HomeTeam]],Table3[[Teams]:[D]],2),1,0)</f>
        <v>1</v>
      </c>
      <c r="U735" s="45">
        <f>IF(VLOOKUP(Table2[[#This Row],[AwayTeam]],Table3[[Teams]:[D]],3)=VLOOKUP(Table2[[#This Row],[HomeTeam]],Table3[[Teams]:[D]],3),1,0)</f>
        <v>1</v>
      </c>
      <c r="V735" s="45">
        <f>IF(VLOOKUP(Table2[[#This Row],[AwayTeam]],Table3[[Teams]:[D]],2)&lt;&gt;VLOOKUP(Table2[[#This Row],[HomeTeam]],Table3[[Teams]:[D]],2),1,0)</f>
        <v>0</v>
      </c>
    </row>
    <row r="736" spans="1:22" x14ac:dyDescent="0.25">
      <c r="B736" s="1">
        <v>45675</v>
      </c>
      <c r="C736" s="9" t="s">
        <v>845</v>
      </c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Row],[ActualResult]]), "_", IF(Table2[[#This Row],[ActualHomeScore]]=Table2[[#This Row],[PredictedHomeScore]], "Y", "N"))</f>
        <v>_</v>
      </c>
      <c r="R736" s="2"/>
      <c r="S736" s="2" t="str">
        <f t="shared" si="33"/>
        <v>_</v>
      </c>
      <c r="T736" s="45">
        <f>IF(VLOOKUP(Table2[[#This Row],[AwayTeam]],Table3[[Teams]:[D]],2)=VLOOKUP(Table2[[#This Row],[HomeTeam]],Table3[[Teams]:[D]],2),1,0)</f>
        <v>1</v>
      </c>
      <c r="U736" s="45">
        <f>IF(VLOOKUP(Table2[[#This Row],[AwayTeam]],Table3[[Teams]:[D]],3)=VLOOKUP(Table2[[#This Row],[HomeTeam]],Table3[[Teams]:[D]],3),1,0)</f>
        <v>1</v>
      </c>
      <c r="V736" s="45">
        <f>IF(VLOOKUP(Table2[[#This Row],[AwayTeam]],Table3[[Teams]:[D]],2)&lt;&gt;VLOOKUP(Table2[[#This Row],[HomeTeam]],Table3[[Teams]:[D]],2),1,0)</f>
        <v>0</v>
      </c>
    </row>
    <row r="737" spans="1:22" x14ac:dyDescent="0.25">
      <c r="B737" s="1">
        <v>45675</v>
      </c>
      <c r="C737" s="9" t="s">
        <v>846</v>
      </c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Row],[ActualResult]]), "_", IF(Table2[[#This Row],[ActualHomeScore]]=Table2[[#This Row],[PredictedHomeScore]], "Y", "N"))</f>
        <v>_</v>
      </c>
      <c r="R737" s="2"/>
      <c r="S737" s="2" t="str">
        <f t="shared" si="33"/>
        <v>_</v>
      </c>
      <c r="T737" s="45">
        <f>IF(VLOOKUP(Table2[[#This Row],[AwayTeam]],Table3[[Teams]:[D]],2)=VLOOKUP(Table2[[#This Row],[HomeTeam]],Table3[[Teams]:[D]],2),1,0)</f>
        <v>1</v>
      </c>
      <c r="U737" s="45">
        <f>IF(VLOOKUP(Table2[[#This Row],[AwayTeam]],Table3[[Teams]:[D]],3)=VLOOKUP(Table2[[#This Row],[HomeTeam]],Table3[[Teams]:[D]],3),1,0)</f>
        <v>1</v>
      </c>
      <c r="V737" s="45">
        <f>IF(VLOOKUP(Table2[[#This Row],[AwayTeam]],Table3[[Teams]:[D]],2)&lt;&gt;VLOOKUP(Table2[[#This Row],[HomeTeam]],Table3[[Teams]:[D]],2),1,0)</f>
        <v>0</v>
      </c>
    </row>
    <row r="738" spans="1:22" x14ac:dyDescent="0.25">
      <c r="A738" s="5"/>
      <c r="B738" s="3">
        <v>45675</v>
      </c>
      <c r="C738" s="10" t="s">
        <v>847</v>
      </c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Row],[ActualResult]]), "_", IF(Table2[[#This Row],[ActualHomeScore]]=Table2[[#This Row],[PredictedHomeScore]], "Y", "N"))</f>
        <v>_</v>
      </c>
      <c r="R738" s="2"/>
      <c r="S738" s="2" t="str">
        <f t="shared" si="33"/>
        <v>_</v>
      </c>
      <c r="T738" s="45">
        <f>IF(VLOOKUP(Table2[[#This Row],[AwayTeam]],Table3[[Teams]:[D]],2)=VLOOKUP(Table2[[#This Row],[HomeTeam]],Table3[[Teams]:[D]],2),1,0)</f>
        <v>1</v>
      </c>
      <c r="U738" s="45">
        <f>IF(VLOOKUP(Table2[[#This Row],[AwayTeam]],Table3[[Teams]:[D]],3)=VLOOKUP(Table2[[#This Row],[HomeTeam]],Table3[[Teams]:[D]],3),1,0)</f>
        <v>1</v>
      </c>
      <c r="V738" s="45">
        <f>IF(VLOOKUP(Table2[[#This Row],[AwayTeam]],Table3[[Teams]:[D]],2)&lt;&gt;VLOOKUP(Table2[[#This Row],[HomeTeam]],Table3[[Teams]:[D]],2),1,0)</f>
        <v>0</v>
      </c>
    </row>
    <row r="739" spans="1:22" x14ac:dyDescent="0.25">
      <c r="B739" s="1">
        <v>45676</v>
      </c>
      <c r="C739" s="9" t="s">
        <v>848</v>
      </c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Row],[ActualResult]]), "_", IF(Table2[[#This Row],[ActualHomeScore]]=Table2[[#This Row],[PredictedHomeScore]], "Y", "N"))</f>
        <v>_</v>
      </c>
      <c r="R739" s="2"/>
      <c r="S739" s="2" t="str">
        <f t="shared" si="33"/>
        <v>_</v>
      </c>
      <c r="T739" s="45">
        <f>IF(VLOOKUP(Table2[[#This Row],[AwayTeam]],Table3[[Teams]:[D]],2)=VLOOKUP(Table2[[#This Row],[HomeTeam]],Table3[[Teams]:[D]],2),1,0)</f>
        <v>1</v>
      </c>
      <c r="U739" s="45">
        <f>IF(VLOOKUP(Table2[[#This Row],[AwayTeam]],Table3[[Teams]:[D]],3)=VLOOKUP(Table2[[#This Row],[HomeTeam]],Table3[[Teams]:[D]],3),1,0)</f>
        <v>0</v>
      </c>
      <c r="V739" s="45">
        <f>IF(VLOOKUP(Table2[[#This Row],[AwayTeam]],Table3[[Teams]:[D]],2)&lt;&gt;VLOOKUP(Table2[[#This Row],[HomeTeam]],Table3[[Teams]:[D]],2),1,0)</f>
        <v>0</v>
      </c>
    </row>
    <row r="740" spans="1:22" x14ac:dyDescent="0.25">
      <c r="B740" s="1">
        <v>45676</v>
      </c>
      <c r="C740" s="9" t="s">
        <v>849</v>
      </c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Row],[ActualResult]]), "_", IF(Table2[[#This Row],[ActualHomeScore]]=Table2[[#This Row],[PredictedHomeScore]], "Y", "N"))</f>
        <v>_</v>
      </c>
      <c r="R740" s="2"/>
      <c r="S740" s="2" t="str">
        <f t="shared" si="33"/>
        <v>_</v>
      </c>
      <c r="T740" s="45">
        <f>IF(VLOOKUP(Table2[[#This Row],[AwayTeam]],Table3[[Teams]:[D]],2)=VLOOKUP(Table2[[#This Row],[HomeTeam]],Table3[[Teams]:[D]],2),1,0)</f>
        <v>1</v>
      </c>
      <c r="U740" s="45">
        <f>IF(VLOOKUP(Table2[[#This Row],[AwayTeam]],Table3[[Teams]:[D]],3)=VLOOKUP(Table2[[#This Row],[HomeTeam]],Table3[[Teams]:[D]],3),1,0)</f>
        <v>0</v>
      </c>
      <c r="V740" s="45">
        <f>IF(VLOOKUP(Table2[[#This Row],[AwayTeam]],Table3[[Teams]:[D]],2)&lt;&gt;VLOOKUP(Table2[[#This Row],[HomeTeam]],Table3[[Teams]:[D]],2),1,0)</f>
        <v>0</v>
      </c>
    </row>
    <row r="741" spans="1:22" x14ac:dyDescent="0.25">
      <c r="A741" s="5"/>
      <c r="B741" s="3">
        <v>45676</v>
      </c>
      <c r="C741" s="10" t="s">
        <v>850</v>
      </c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Row],[ActualResult]]), "_", IF(Table2[[#This Row],[ActualHomeScore]]=Table2[[#This Row],[PredictedHomeScore]], "Y", "N"))</f>
        <v>_</v>
      </c>
      <c r="R741" s="2"/>
      <c r="S741" s="2" t="str">
        <f t="shared" si="33"/>
        <v>_</v>
      </c>
      <c r="T741" s="45">
        <f>IF(VLOOKUP(Table2[[#This Row],[AwayTeam]],Table3[[Teams]:[D]],2)=VLOOKUP(Table2[[#This Row],[HomeTeam]],Table3[[Teams]:[D]],2),1,0)</f>
        <v>0</v>
      </c>
      <c r="U741" s="45">
        <f>IF(VLOOKUP(Table2[[#This Row],[AwayTeam]],Table3[[Teams]:[D]],3)=VLOOKUP(Table2[[#This Row],[HomeTeam]],Table3[[Teams]:[D]],3),1,0)</f>
        <v>0</v>
      </c>
      <c r="V741" s="45">
        <f>IF(VLOOKUP(Table2[[#This Row],[AwayTeam]],Table3[[Teams]:[D]],2)&lt;&gt;VLOOKUP(Table2[[#This Row],[HomeTeam]],Table3[[Teams]:[D]],2),1,0)</f>
        <v>1</v>
      </c>
    </row>
    <row r="742" spans="1:22" x14ac:dyDescent="0.25">
      <c r="B742" s="1">
        <v>45677</v>
      </c>
      <c r="C742" s="9" t="s">
        <v>851</v>
      </c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Row],[ActualResult]]), "_", IF(Table2[[#This Row],[ActualHomeScore]]=Table2[[#This Row],[PredictedHomeScore]], "Y", "N"))</f>
        <v>_</v>
      </c>
      <c r="R742" s="2"/>
      <c r="S742" s="2" t="str">
        <f t="shared" si="33"/>
        <v>_</v>
      </c>
      <c r="T742" s="45">
        <f>IF(VLOOKUP(Table2[[#This Row],[AwayTeam]],Table3[[Teams]:[D]],2)=VLOOKUP(Table2[[#This Row],[HomeTeam]],Table3[[Teams]:[D]],2),1,0)</f>
        <v>0</v>
      </c>
      <c r="U742" s="45">
        <f>IF(VLOOKUP(Table2[[#This Row],[AwayTeam]],Table3[[Teams]:[D]],3)=VLOOKUP(Table2[[#This Row],[HomeTeam]],Table3[[Teams]:[D]],3),1,0)</f>
        <v>0</v>
      </c>
      <c r="V742" s="45">
        <f>IF(VLOOKUP(Table2[[#This Row],[AwayTeam]],Table3[[Teams]:[D]],2)&lt;&gt;VLOOKUP(Table2[[#This Row],[HomeTeam]],Table3[[Teams]:[D]],2),1,0)</f>
        <v>1</v>
      </c>
    </row>
    <row r="743" spans="1:22" x14ac:dyDescent="0.25">
      <c r="B743" s="1">
        <v>45677</v>
      </c>
      <c r="C743" s="9" t="s">
        <v>852</v>
      </c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Row],[ActualResult]]), "_", IF(Table2[[#This Row],[ActualHomeScore]]=Table2[[#This Row],[PredictedHomeScore]], "Y", "N"))</f>
        <v>_</v>
      </c>
      <c r="R743" s="2"/>
      <c r="S743" s="2" t="str">
        <f t="shared" si="33"/>
        <v>_</v>
      </c>
      <c r="T743" s="45">
        <f>IF(VLOOKUP(Table2[[#This Row],[AwayTeam]],Table3[[Teams]:[D]],2)=VLOOKUP(Table2[[#This Row],[HomeTeam]],Table3[[Teams]:[D]],2),1,0)</f>
        <v>1</v>
      </c>
      <c r="U743" s="45">
        <f>IF(VLOOKUP(Table2[[#This Row],[AwayTeam]],Table3[[Teams]:[D]],3)=VLOOKUP(Table2[[#This Row],[HomeTeam]],Table3[[Teams]:[D]],3),1,0)</f>
        <v>1</v>
      </c>
      <c r="V743" s="45">
        <f>IF(VLOOKUP(Table2[[#This Row],[AwayTeam]],Table3[[Teams]:[D]],2)&lt;&gt;VLOOKUP(Table2[[#This Row],[HomeTeam]],Table3[[Teams]:[D]],2),1,0)</f>
        <v>0</v>
      </c>
    </row>
    <row r="744" spans="1:22" x14ac:dyDescent="0.25">
      <c r="B744" s="1">
        <v>45677</v>
      </c>
      <c r="C744" s="9" t="s">
        <v>853</v>
      </c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Row],[ActualResult]]), "_", IF(Table2[[#This Row],[ActualHomeScore]]=Table2[[#This Row],[PredictedHomeScore]], "Y", "N"))</f>
        <v>_</v>
      </c>
      <c r="R744" s="2"/>
      <c r="S744" s="2" t="str">
        <f t="shared" si="33"/>
        <v>_</v>
      </c>
      <c r="T744" s="45">
        <f>IF(VLOOKUP(Table2[[#This Row],[AwayTeam]],Table3[[Teams]:[D]],2)=VLOOKUP(Table2[[#This Row],[HomeTeam]],Table3[[Teams]:[D]],2),1,0)</f>
        <v>0</v>
      </c>
      <c r="U744" s="45">
        <f>IF(VLOOKUP(Table2[[#This Row],[AwayTeam]],Table3[[Teams]:[D]],3)=VLOOKUP(Table2[[#This Row],[HomeTeam]],Table3[[Teams]:[D]],3),1,0)</f>
        <v>0</v>
      </c>
      <c r="V744" s="45">
        <f>IF(VLOOKUP(Table2[[#This Row],[AwayTeam]],Table3[[Teams]:[D]],2)&lt;&gt;VLOOKUP(Table2[[#This Row],[HomeTeam]],Table3[[Teams]:[D]],2),1,0)</f>
        <v>1</v>
      </c>
    </row>
    <row r="745" spans="1:22" x14ac:dyDescent="0.25">
      <c r="B745" s="1">
        <v>45677</v>
      </c>
      <c r="C745" s="9" t="s">
        <v>854</v>
      </c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Row],[ActualResult]]), "_", IF(Table2[[#This Row],[ActualHomeScore]]=Table2[[#This Row],[PredictedHomeScore]], "Y", "N"))</f>
        <v>_</v>
      </c>
      <c r="R745" s="2"/>
      <c r="S745" s="2" t="str">
        <f t="shared" si="33"/>
        <v>_</v>
      </c>
      <c r="T745" s="45">
        <f>IF(VLOOKUP(Table2[[#This Row],[AwayTeam]],Table3[[Teams]:[D]],2)=VLOOKUP(Table2[[#This Row],[HomeTeam]],Table3[[Teams]:[D]],2),1,0)</f>
        <v>1</v>
      </c>
      <c r="U745" s="45">
        <f>IF(VLOOKUP(Table2[[#This Row],[AwayTeam]],Table3[[Teams]:[D]],3)=VLOOKUP(Table2[[#This Row],[HomeTeam]],Table3[[Teams]:[D]],3),1,0)</f>
        <v>0</v>
      </c>
      <c r="V745" s="45">
        <f>IF(VLOOKUP(Table2[[#This Row],[AwayTeam]],Table3[[Teams]:[D]],2)&lt;&gt;VLOOKUP(Table2[[#This Row],[HomeTeam]],Table3[[Teams]:[D]],2),1,0)</f>
        <v>0</v>
      </c>
    </row>
    <row r="746" spans="1:22" x14ac:dyDescent="0.25">
      <c r="B746" s="1">
        <v>45677</v>
      </c>
      <c r="C746" s="9" t="s">
        <v>855</v>
      </c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Row],[ActualResult]]), "_", IF(Table2[[#This Row],[ActualHomeScore]]=Table2[[#This Row],[PredictedHomeScore]], "Y", "N"))</f>
        <v>_</v>
      </c>
      <c r="R746" s="2"/>
      <c r="S746" s="2" t="str">
        <f t="shared" si="33"/>
        <v>_</v>
      </c>
      <c r="T746" s="45">
        <f>IF(VLOOKUP(Table2[[#This Row],[AwayTeam]],Table3[[Teams]:[D]],2)=VLOOKUP(Table2[[#This Row],[HomeTeam]],Table3[[Teams]:[D]],2),1,0)</f>
        <v>1</v>
      </c>
      <c r="U746" s="45">
        <f>IF(VLOOKUP(Table2[[#This Row],[AwayTeam]],Table3[[Teams]:[D]],3)=VLOOKUP(Table2[[#This Row],[HomeTeam]],Table3[[Teams]:[D]],3),1,0)</f>
        <v>1</v>
      </c>
      <c r="V746" s="45">
        <f>IF(VLOOKUP(Table2[[#This Row],[AwayTeam]],Table3[[Teams]:[D]],2)&lt;&gt;VLOOKUP(Table2[[#This Row],[HomeTeam]],Table3[[Teams]:[D]],2),1,0)</f>
        <v>0</v>
      </c>
    </row>
    <row r="747" spans="1:22" x14ac:dyDescent="0.25">
      <c r="B747" s="1">
        <v>45677</v>
      </c>
      <c r="C747" s="9" t="s">
        <v>856</v>
      </c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Row],[ActualResult]]), "_", IF(Table2[[#This Row],[ActualHomeScore]]=Table2[[#This Row],[PredictedHomeScore]], "Y", "N"))</f>
        <v>_</v>
      </c>
      <c r="R747" s="2"/>
      <c r="S747" s="2" t="str">
        <f t="shared" si="33"/>
        <v>_</v>
      </c>
      <c r="T747" s="45">
        <f>IF(VLOOKUP(Table2[[#This Row],[AwayTeam]],Table3[[Teams]:[D]],2)=VLOOKUP(Table2[[#This Row],[HomeTeam]],Table3[[Teams]:[D]],2),1,0)</f>
        <v>1</v>
      </c>
      <c r="U747" s="45">
        <f>IF(VLOOKUP(Table2[[#This Row],[AwayTeam]],Table3[[Teams]:[D]],3)=VLOOKUP(Table2[[#This Row],[HomeTeam]],Table3[[Teams]:[D]],3),1,0)</f>
        <v>1</v>
      </c>
      <c r="V747" s="45">
        <f>IF(VLOOKUP(Table2[[#This Row],[AwayTeam]],Table3[[Teams]:[D]],2)&lt;&gt;VLOOKUP(Table2[[#This Row],[HomeTeam]],Table3[[Teams]:[D]],2),1,0)</f>
        <v>0</v>
      </c>
    </row>
    <row r="748" spans="1:22" x14ac:dyDescent="0.25">
      <c r="B748" s="1">
        <v>45677</v>
      </c>
      <c r="C748" s="9" t="s">
        <v>857</v>
      </c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Row],[ActualResult]]), "_", IF(Table2[[#This Row],[ActualHomeScore]]=Table2[[#This Row],[PredictedHomeScore]], "Y", "N"))</f>
        <v>_</v>
      </c>
      <c r="R748" s="2"/>
      <c r="S748" s="2" t="str">
        <f t="shared" si="33"/>
        <v>_</v>
      </c>
      <c r="T748" s="45">
        <f>IF(VLOOKUP(Table2[[#This Row],[AwayTeam]],Table3[[Teams]:[D]],2)=VLOOKUP(Table2[[#This Row],[HomeTeam]],Table3[[Teams]:[D]],2),1,0)</f>
        <v>0</v>
      </c>
      <c r="U748" s="45">
        <f>IF(VLOOKUP(Table2[[#This Row],[AwayTeam]],Table3[[Teams]:[D]],3)=VLOOKUP(Table2[[#This Row],[HomeTeam]],Table3[[Teams]:[D]],3),1,0)</f>
        <v>0</v>
      </c>
      <c r="V748" s="45">
        <f>IF(VLOOKUP(Table2[[#This Row],[AwayTeam]],Table3[[Teams]:[D]],2)&lt;&gt;VLOOKUP(Table2[[#This Row],[HomeTeam]],Table3[[Teams]:[D]],2),1,0)</f>
        <v>1</v>
      </c>
    </row>
    <row r="749" spans="1:22" x14ac:dyDescent="0.25">
      <c r="B749" s="1">
        <v>45677</v>
      </c>
      <c r="C749" s="9" t="s">
        <v>858</v>
      </c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Row],[ActualResult]]), "_", IF(Table2[[#This Row],[ActualHomeScore]]=Table2[[#This Row],[PredictedHomeScore]], "Y", "N"))</f>
        <v>_</v>
      </c>
      <c r="R749" s="2"/>
      <c r="S749" s="2" t="str">
        <f t="shared" si="33"/>
        <v>_</v>
      </c>
      <c r="T749" s="45">
        <f>IF(VLOOKUP(Table2[[#This Row],[AwayTeam]],Table3[[Teams]:[D]],2)=VLOOKUP(Table2[[#This Row],[HomeTeam]],Table3[[Teams]:[D]],2),1,0)</f>
        <v>1</v>
      </c>
      <c r="U749" s="45">
        <f>IF(VLOOKUP(Table2[[#This Row],[AwayTeam]],Table3[[Teams]:[D]],3)=VLOOKUP(Table2[[#This Row],[HomeTeam]],Table3[[Teams]:[D]],3),1,0)</f>
        <v>1</v>
      </c>
      <c r="V749" s="45">
        <f>IF(VLOOKUP(Table2[[#This Row],[AwayTeam]],Table3[[Teams]:[D]],2)&lt;&gt;VLOOKUP(Table2[[#This Row],[HomeTeam]],Table3[[Teams]:[D]],2),1,0)</f>
        <v>0</v>
      </c>
    </row>
    <row r="750" spans="1:22" x14ac:dyDescent="0.25">
      <c r="A750" s="5"/>
      <c r="B750" s="3">
        <v>45677</v>
      </c>
      <c r="C750" s="10" t="s">
        <v>859</v>
      </c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Row],[ActualResult]]), "_", IF(Table2[[#This Row],[ActualHomeScore]]=Table2[[#This Row],[PredictedHomeScore]], "Y", "N"))</f>
        <v>_</v>
      </c>
      <c r="R750" s="2"/>
      <c r="S750" s="2" t="str">
        <f t="shared" si="33"/>
        <v>_</v>
      </c>
      <c r="T750" s="45">
        <f>IF(VLOOKUP(Table2[[#This Row],[AwayTeam]],Table3[[Teams]:[D]],2)=VLOOKUP(Table2[[#This Row],[HomeTeam]],Table3[[Teams]:[D]],2),1,0)</f>
        <v>0</v>
      </c>
      <c r="U750" s="45">
        <f>IF(VLOOKUP(Table2[[#This Row],[AwayTeam]],Table3[[Teams]:[D]],3)=VLOOKUP(Table2[[#This Row],[HomeTeam]],Table3[[Teams]:[D]],3),1,0)</f>
        <v>0</v>
      </c>
      <c r="V750" s="45">
        <f>IF(VLOOKUP(Table2[[#This Row],[AwayTeam]],Table3[[Teams]:[D]],2)&lt;&gt;VLOOKUP(Table2[[#This Row],[HomeTeam]],Table3[[Teams]:[D]],2),1,0)</f>
        <v>1</v>
      </c>
    </row>
    <row r="751" spans="1:22" x14ac:dyDescent="0.25">
      <c r="B751" s="1">
        <v>45678</v>
      </c>
      <c r="C751" s="9" t="s">
        <v>860</v>
      </c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Row],[ActualResult]]), "_", IF(Table2[[#This Row],[ActualHomeScore]]=Table2[[#This Row],[PredictedHomeScore]], "Y", "N"))</f>
        <v>_</v>
      </c>
      <c r="R751" s="2"/>
      <c r="S751" s="2" t="str">
        <f t="shared" si="33"/>
        <v>_</v>
      </c>
      <c r="T751" s="45">
        <f>IF(VLOOKUP(Table2[[#This Row],[AwayTeam]],Table3[[Teams]:[D]],2)=VLOOKUP(Table2[[#This Row],[HomeTeam]],Table3[[Teams]:[D]],2),1,0)</f>
        <v>1</v>
      </c>
      <c r="U751" s="45">
        <f>IF(VLOOKUP(Table2[[#This Row],[AwayTeam]],Table3[[Teams]:[D]],3)=VLOOKUP(Table2[[#This Row],[HomeTeam]],Table3[[Teams]:[D]],3),1,0)</f>
        <v>1</v>
      </c>
      <c r="V751" s="45">
        <f>IF(VLOOKUP(Table2[[#This Row],[AwayTeam]],Table3[[Teams]:[D]],2)&lt;&gt;VLOOKUP(Table2[[#This Row],[HomeTeam]],Table3[[Teams]:[D]],2),1,0)</f>
        <v>0</v>
      </c>
    </row>
    <row r="752" spans="1:22" x14ac:dyDescent="0.25">
      <c r="B752" s="1">
        <v>45678</v>
      </c>
      <c r="C752" s="9" t="s">
        <v>861</v>
      </c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Row],[ActualResult]]), "_", IF(Table2[[#This Row],[ActualHomeScore]]=Table2[[#This Row],[PredictedHomeScore]], "Y", "N"))</f>
        <v>_</v>
      </c>
      <c r="R752" s="2"/>
      <c r="S752" s="2" t="str">
        <f t="shared" si="33"/>
        <v>_</v>
      </c>
      <c r="T752" s="45">
        <f>IF(VLOOKUP(Table2[[#This Row],[AwayTeam]],Table3[[Teams]:[D]],2)=VLOOKUP(Table2[[#This Row],[HomeTeam]],Table3[[Teams]:[D]],2),1,0)</f>
        <v>1</v>
      </c>
      <c r="U752" s="45">
        <f>IF(VLOOKUP(Table2[[#This Row],[AwayTeam]],Table3[[Teams]:[D]],3)=VLOOKUP(Table2[[#This Row],[HomeTeam]],Table3[[Teams]:[D]],3),1,0)</f>
        <v>0</v>
      </c>
      <c r="V752" s="45">
        <f>IF(VLOOKUP(Table2[[#This Row],[AwayTeam]],Table3[[Teams]:[D]],2)&lt;&gt;VLOOKUP(Table2[[#This Row],[HomeTeam]],Table3[[Teams]:[D]],2),1,0)</f>
        <v>0</v>
      </c>
    </row>
    <row r="753" spans="1:22" x14ac:dyDescent="0.25">
      <c r="B753" s="1">
        <v>45678</v>
      </c>
      <c r="C753" s="9" t="s">
        <v>862</v>
      </c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Row],[ActualResult]]), "_", IF(Table2[[#This Row],[ActualHomeScore]]=Table2[[#This Row],[PredictedHomeScore]], "Y", "N"))</f>
        <v>_</v>
      </c>
      <c r="R753" s="2"/>
      <c r="S753" s="2" t="str">
        <f t="shared" si="33"/>
        <v>_</v>
      </c>
      <c r="T753" s="45">
        <f>IF(VLOOKUP(Table2[[#This Row],[AwayTeam]],Table3[[Teams]:[D]],2)=VLOOKUP(Table2[[#This Row],[HomeTeam]],Table3[[Teams]:[D]],2),1,0)</f>
        <v>1</v>
      </c>
      <c r="U753" s="45">
        <f>IF(VLOOKUP(Table2[[#This Row],[AwayTeam]],Table3[[Teams]:[D]],3)=VLOOKUP(Table2[[#This Row],[HomeTeam]],Table3[[Teams]:[D]],3),1,0)</f>
        <v>0</v>
      </c>
      <c r="V753" s="45">
        <f>IF(VLOOKUP(Table2[[#This Row],[AwayTeam]],Table3[[Teams]:[D]],2)&lt;&gt;VLOOKUP(Table2[[#This Row],[HomeTeam]],Table3[[Teams]:[D]],2),1,0)</f>
        <v>0</v>
      </c>
    </row>
    <row r="754" spans="1:22" x14ac:dyDescent="0.25">
      <c r="B754" s="1">
        <v>45678</v>
      </c>
      <c r="C754" s="9" t="s">
        <v>863</v>
      </c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Row],[ActualResult]]), "_", IF(Table2[[#This Row],[ActualHomeScore]]=Table2[[#This Row],[PredictedHomeScore]], "Y", "N"))</f>
        <v>_</v>
      </c>
      <c r="R754" s="2"/>
      <c r="S754" s="2" t="str">
        <f t="shared" si="33"/>
        <v>_</v>
      </c>
      <c r="T754" s="45">
        <f>IF(VLOOKUP(Table2[[#This Row],[AwayTeam]],Table3[[Teams]:[D]],2)=VLOOKUP(Table2[[#This Row],[HomeTeam]],Table3[[Teams]:[D]],2),1,0)</f>
        <v>1</v>
      </c>
      <c r="U754" s="45">
        <f>IF(VLOOKUP(Table2[[#This Row],[AwayTeam]],Table3[[Teams]:[D]],3)=VLOOKUP(Table2[[#This Row],[HomeTeam]],Table3[[Teams]:[D]],3),1,0)</f>
        <v>0</v>
      </c>
      <c r="V754" s="45">
        <f>IF(VLOOKUP(Table2[[#This Row],[AwayTeam]],Table3[[Teams]:[D]],2)&lt;&gt;VLOOKUP(Table2[[#This Row],[HomeTeam]],Table3[[Teams]:[D]],2),1,0)</f>
        <v>0</v>
      </c>
    </row>
    <row r="755" spans="1:22" x14ac:dyDescent="0.25">
      <c r="B755" s="1">
        <v>45678</v>
      </c>
      <c r="C755" s="9" t="s">
        <v>864</v>
      </c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Row],[ActualResult]]), "_", IF(Table2[[#This Row],[ActualHomeScore]]=Table2[[#This Row],[PredictedHomeScore]], "Y", "N"))</f>
        <v>_</v>
      </c>
      <c r="R755" s="2"/>
      <c r="S755" s="2" t="str">
        <f t="shared" si="33"/>
        <v>_</v>
      </c>
      <c r="T755" s="45">
        <f>IF(VLOOKUP(Table2[[#This Row],[AwayTeam]],Table3[[Teams]:[D]],2)=VLOOKUP(Table2[[#This Row],[HomeTeam]],Table3[[Teams]:[D]],2),1,0)</f>
        <v>0</v>
      </c>
      <c r="U755" s="45">
        <f>IF(VLOOKUP(Table2[[#This Row],[AwayTeam]],Table3[[Teams]:[D]],3)=VLOOKUP(Table2[[#This Row],[HomeTeam]],Table3[[Teams]:[D]],3),1,0)</f>
        <v>0</v>
      </c>
      <c r="V755" s="45">
        <f>IF(VLOOKUP(Table2[[#This Row],[AwayTeam]],Table3[[Teams]:[D]],2)&lt;&gt;VLOOKUP(Table2[[#This Row],[HomeTeam]],Table3[[Teams]:[D]],2),1,0)</f>
        <v>1</v>
      </c>
    </row>
    <row r="756" spans="1:22" x14ac:dyDescent="0.25">
      <c r="B756" s="1">
        <v>45678</v>
      </c>
      <c r="C756" s="9" t="s">
        <v>865</v>
      </c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Row],[ActualResult]]), "_", IF(Table2[[#This Row],[ActualHomeScore]]=Table2[[#This Row],[PredictedHomeScore]], "Y", "N"))</f>
        <v>_</v>
      </c>
      <c r="R756" s="2"/>
      <c r="S756" s="2" t="str">
        <f t="shared" si="33"/>
        <v>_</v>
      </c>
      <c r="T756" s="45">
        <f>IF(VLOOKUP(Table2[[#This Row],[AwayTeam]],Table3[[Teams]:[D]],2)=VLOOKUP(Table2[[#This Row],[HomeTeam]],Table3[[Teams]:[D]],2),1,0)</f>
        <v>0</v>
      </c>
      <c r="U756" s="45">
        <f>IF(VLOOKUP(Table2[[#This Row],[AwayTeam]],Table3[[Teams]:[D]],3)=VLOOKUP(Table2[[#This Row],[HomeTeam]],Table3[[Teams]:[D]],3),1,0)</f>
        <v>0</v>
      </c>
      <c r="V756" s="45">
        <f>IF(VLOOKUP(Table2[[#This Row],[AwayTeam]],Table3[[Teams]:[D]],2)&lt;&gt;VLOOKUP(Table2[[#This Row],[HomeTeam]],Table3[[Teams]:[D]],2),1,0)</f>
        <v>1</v>
      </c>
    </row>
    <row r="757" spans="1:22" x14ac:dyDescent="0.25">
      <c r="B757" s="1">
        <v>45678</v>
      </c>
      <c r="C757" s="9" t="s">
        <v>866</v>
      </c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Row],[ActualResult]]), "_", IF(Table2[[#This Row],[ActualHomeScore]]=Table2[[#This Row],[PredictedHomeScore]], "Y", "N"))</f>
        <v>_</v>
      </c>
      <c r="R757" s="2"/>
      <c r="S757" s="2" t="str">
        <f t="shared" si="33"/>
        <v>_</v>
      </c>
      <c r="T757" s="45">
        <f>IF(VLOOKUP(Table2[[#This Row],[AwayTeam]],Table3[[Teams]:[D]],2)=VLOOKUP(Table2[[#This Row],[HomeTeam]],Table3[[Teams]:[D]],2),1,0)</f>
        <v>0</v>
      </c>
      <c r="U757" s="45">
        <f>IF(VLOOKUP(Table2[[#This Row],[AwayTeam]],Table3[[Teams]:[D]],3)=VLOOKUP(Table2[[#This Row],[HomeTeam]],Table3[[Teams]:[D]],3),1,0)</f>
        <v>0</v>
      </c>
      <c r="V757" s="45">
        <f>IF(VLOOKUP(Table2[[#This Row],[AwayTeam]],Table3[[Teams]:[D]],2)&lt;&gt;VLOOKUP(Table2[[#This Row],[HomeTeam]],Table3[[Teams]:[D]],2),1,0)</f>
        <v>1</v>
      </c>
    </row>
    <row r="758" spans="1:22" x14ac:dyDescent="0.25">
      <c r="A758" s="5"/>
      <c r="B758" s="3">
        <v>45678</v>
      </c>
      <c r="C758" s="10" t="s">
        <v>867</v>
      </c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Row],[ActualResult]]), "_", IF(Table2[[#This Row],[ActualHomeScore]]=Table2[[#This Row],[PredictedHomeScore]], "Y", "N"))</f>
        <v>_</v>
      </c>
      <c r="R758" s="2"/>
      <c r="S758" s="2" t="str">
        <f t="shared" si="33"/>
        <v>_</v>
      </c>
      <c r="T758" s="45">
        <f>IF(VLOOKUP(Table2[[#This Row],[AwayTeam]],Table3[[Teams]:[D]],2)=VLOOKUP(Table2[[#This Row],[HomeTeam]],Table3[[Teams]:[D]],2),1,0)</f>
        <v>0</v>
      </c>
      <c r="U758" s="45">
        <f>IF(VLOOKUP(Table2[[#This Row],[AwayTeam]],Table3[[Teams]:[D]],3)=VLOOKUP(Table2[[#This Row],[HomeTeam]],Table3[[Teams]:[D]],3),1,0)</f>
        <v>0</v>
      </c>
      <c r="V758" s="45">
        <f>IF(VLOOKUP(Table2[[#This Row],[AwayTeam]],Table3[[Teams]:[D]],2)&lt;&gt;VLOOKUP(Table2[[#This Row],[HomeTeam]],Table3[[Teams]:[D]],2),1,0)</f>
        <v>1</v>
      </c>
    </row>
    <row r="759" spans="1:22" x14ac:dyDescent="0.25">
      <c r="B759" s="1">
        <v>45679</v>
      </c>
      <c r="C759" s="9" t="s">
        <v>868</v>
      </c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Row],[ActualResult]]), "_", IF(Table2[[#This Row],[ActualHomeScore]]=Table2[[#This Row],[PredictedHomeScore]], "Y", "N"))</f>
        <v>_</v>
      </c>
      <c r="R759" s="2"/>
      <c r="S759" s="2" t="str">
        <f t="shared" si="33"/>
        <v>_</v>
      </c>
      <c r="T759" s="45">
        <f>IF(VLOOKUP(Table2[[#This Row],[AwayTeam]],Table3[[Teams]:[D]],2)=VLOOKUP(Table2[[#This Row],[HomeTeam]],Table3[[Teams]:[D]],2),1,0)</f>
        <v>1</v>
      </c>
      <c r="U759" s="45">
        <f>IF(VLOOKUP(Table2[[#This Row],[AwayTeam]],Table3[[Teams]:[D]],3)=VLOOKUP(Table2[[#This Row],[HomeTeam]],Table3[[Teams]:[D]],3),1,0)</f>
        <v>0</v>
      </c>
      <c r="V759" s="45">
        <f>IF(VLOOKUP(Table2[[#This Row],[AwayTeam]],Table3[[Teams]:[D]],2)&lt;&gt;VLOOKUP(Table2[[#This Row],[HomeTeam]],Table3[[Teams]:[D]],2),1,0)</f>
        <v>0</v>
      </c>
    </row>
    <row r="760" spans="1:22" x14ac:dyDescent="0.25">
      <c r="B760" s="1">
        <v>45679</v>
      </c>
      <c r="C760" s="9" t="s">
        <v>869</v>
      </c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Row],[ActualResult]]), "_", IF(Table2[[#This Row],[ActualHomeScore]]=Table2[[#This Row],[PredictedHomeScore]], "Y", "N"))</f>
        <v>_</v>
      </c>
      <c r="R760" s="2"/>
      <c r="S760" s="2" t="str">
        <f t="shared" si="33"/>
        <v>_</v>
      </c>
      <c r="T760" s="45">
        <f>IF(VLOOKUP(Table2[[#This Row],[AwayTeam]],Table3[[Teams]:[D]],2)=VLOOKUP(Table2[[#This Row],[HomeTeam]],Table3[[Teams]:[D]],2),1,0)</f>
        <v>1</v>
      </c>
      <c r="U760" s="45">
        <f>IF(VLOOKUP(Table2[[#This Row],[AwayTeam]],Table3[[Teams]:[D]],3)=VLOOKUP(Table2[[#This Row],[HomeTeam]],Table3[[Teams]:[D]],3),1,0)</f>
        <v>0</v>
      </c>
      <c r="V760" s="45">
        <f>IF(VLOOKUP(Table2[[#This Row],[AwayTeam]],Table3[[Teams]:[D]],2)&lt;&gt;VLOOKUP(Table2[[#This Row],[HomeTeam]],Table3[[Teams]:[D]],2),1,0)</f>
        <v>0</v>
      </c>
    </row>
    <row r="761" spans="1:22" x14ac:dyDescent="0.25">
      <c r="B761" s="1">
        <v>45679</v>
      </c>
      <c r="C761" s="9" t="s">
        <v>870</v>
      </c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Row],[ActualResult]]), "_", IF(Table2[[#This Row],[ActualHomeScore]]=Table2[[#This Row],[PredictedHomeScore]], "Y", "N"))</f>
        <v>_</v>
      </c>
      <c r="R761" s="2"/>
      <c r="S761" s="2" t="str">
        <f t="shared" si="33"/>
        <v>_</v>
      </c>
      <c r="T761" s="45">
        <f>IF(VLOOKUP(Table2[[#This Row],[AwayTeam]],Table3[[Teams]:[D]],2)=VLOOKUP(Table2[[#This Row],[HomeTeam]],Table3[[Teams]:[D]],2),1,0)</f>
        <v>1</v>
      </c>
      <c r="U761" s="45">
        <f>IF(VLOOKUP(Table2[[#This Row],[AwayTeam]],Table3[[Teams]:[D]],3)=VLOOKUP(Table2[[#This Row],[HomeTeam]],Table3[[Teams]:[D]],3),1,0)</f>
        <v>1</v>
      </c>
      <c r="V761" s="45">
        <f>IF(VLOOKUP(Table2[[#This Row],[AwayTeam]],Table3[[Teams]:[D]],2)&lt;&gt;VLOOKUP(Table2[[#This Row],[HomeTeam]],Table3[[Teams]:[D]],2),1,0)</f>
        <v>0</v>
      </c>
    </row>
    <row r="762" spans="1:22" x14ac:dyDescent="0.25">
      <c r="A762" s="5"/>
      <c r="B762" s="3">
        <v>45679</v>
      </c>
      <c r="C762" s="10" t="s">
        <v>871</v>
      </c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Row],[ActualResult]]), "_", IF(Table2[[#This Row],[ActualHomeScore]]=Table2[[#This Row],[PredictedHomeScore]], "Y", "N"))</f>
        <v>_</v>
      </c>
      <c r="R762" s="2"/>
      <c r="S762" s="2" t="str">
        <f t="shared" si="33"/>
        <v>_</v>
      </c>
      <c r="T762" s="45">
        <f>IF(VLOOKUP(Table2[[#This Row],[AwayTeam]],Table3[[Teams]:[D]],2)=VLOOKUP(Table2[[#This Row],[HomeTeam]],Table3[[Teams]:[D]],2),1,0)</f>
        <v>0</v>
      </c>
      <c r="U762" s="45">
        <f>IF(VLOOKUP(Table2[[#This Row],[AwayTeam]],Table3[[Teams]:[D]],3)=VLOOKUP(Table2[[#This Row],[HomeTeam]],Table3[[Teams]:[D]],3),1,0)</f>
        <v>0</v>
      </c>
      <c r="V762" s="45">
        <f>IF(VLOOKUP(Table2[[#This Row],[AwayTeam]],Table3[[Teams]:[D]],2)&lt;&gt;VLOOKUP(Table2[[#This Row],[HomeTeam]],Table3[[Teams]:[D]],2),1,0)</f>
        <v>1</v>
      </c>
    </row>
    <row r="763" spans="1:22" x14ac:dyDescent="0.25">
      <c r="B763" s="1">
        <v>45680</v>
      </c>
      <c r="C763" s="9" t="s">
        <v>872</v>
      </c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Row],[ActualResult]]), "_", IF(Table2[[#This Row],[ActualHomeScore]]=Table2[[#This Row],[PredictedHomeScore]], "Y", "N"))</f>
        <v>_</v>
      </c>
      <c r="R763" s="2"/>
      <c r="S763" s="2" t="str">
        <f t="shared" si="33"/>
        <v>_</v>
      </c>
      <c r="T763" s="45">
        <f>IF(VLOOKUP(Table2[[#This Row],[AwayTeam]],Table3[[Teams]:[D]],2)=VLOOKUP(Table2[[#This Row],[HomeTeam]],Table3[[Teams]:[D]],2),1,0)</f>
        <v>1</v>
      </c>
      <c r="U763" s="45">
        <f>IF(VLOOKUP(Table2[[#This Row],[AwayTeam]],Table3[[Teams]:[D]],3)=VLOOKUP(Table2[[#This Row],[HomeTeam]],Table3[[Teams]:[D]],3),1,0)</f>
        <v>1</v>
      </c>
      <c r="V763" s="45">
        <f>IF(VLOOKUP(Table2[[#This Row],[AwayTeam]],Table3[[Teams]:[D]],2)&lt;&gt;VLOOKUP(Table2[[#This Row],[HomeTeam]],Table3[[Teams]:[D]],2),1,0)</f>
        <v>0</v>
      </c>
    </row>
    <row r="764" spans="1:22" x14ac:dyDescent="0.25">
      <c r="B764" s="1">
        <v>45680</v>
      </c>
      <c r="C764" s="9" t="s">
        <v>873</v>
      </c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Row],[ActualResult]]), "_", IF(Table2[[#This Row],[ActualHomeScore]]=Table2[[#This Row],[PredictedHomeScore]], "Y", "N"))</f>
        <v>_</v>
      </c>
      <c r="R764" s="2"/>
      <c r="S764" s="2" t="str">
        <f t="shared" si="33"/>
        <v>_</v>
      </c>
      <c r="T764" s="45">
        <f>IF(VLOOKUP(Table2[[#This Row],[AwayTeam]],Table3[[Teams]:[D]],2)=VLOOKUP(Table2[[#This Row],[HomeTeam]],Table3[[Teams]:[D]],2),1,0)</f>
        <v>1</v>
      </c>
      <c r="U764" s="45">
        <f>IF(VLOOKUP(Table2[[#This Row],[AwayTeam]],Table3[[Teams]:[D]],3)=VLOOKUP(Table2[[#This Row],[HomeTeam]],Table3[[Teams]:[D]],3),1,0)</f>
        <v>1</v>
      </c>
      <c r="V764" s="45">
        <f>IF(VLOOKUP(Table2[[#This Row],[AwayTeam]],Table3[[Teams]:[D]],2)&lt;&gt;VLOOKUP(Table2[[#This Row],[HomeTeam]],Table3[[Teams]:[D]],2),1,0)</f>
        <v>0</v>
      </c>
    </row>
    <row r="765" spans="1:22" x14ac:dyDescent="0.25">
      <c r="B765" s="1">
        <v>45680</v>
      </c>
      <c r="C765" s="9" t="s">
        <v>874</v>
      </c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Row],[ActualResult]]), "_", IF(Table2[[#This Row],[ActualHomeScore]]=Table2[[#This Row],[PredictedHomeScore]], "Y", "N"))</f>
        <v>_</v>
      </c>
      <c r="R765" s="2"/>
      <c r="S765" s="2" t="str">
        <f t="shared" si="33"/>
        <v>_</v>
      </c>
      <c r="T765" s="45">
        <f>IF(VLOOKUP(Table2[[#This Row],[AwayTeam]],Table3[[Teams]:[D]],2)=VLOOKUP(Table2[[#This Row],[HomeTeam]],Table3[[Teams]:[D]],2),1,0)</f>
        <v>1</v>
      </c>
      <c r="U765" s="45">
        <f>IF(VLOOKUP(Table2[[#This Row],[AwayTeam]],Table3[[Teams]:[D]],3)=VLOOKUP(Table2[[#This Row],[HomeTeam]],Table3[[Teams]:[D]],3),1,0)</f>
        <v>1</v>
      </c>
      <c r="V765" s="45">
        <f>IF(VLOOKUP(Table2[[#This Row],[AwayTeam]],Table3[[Teams]:[D]],2)&lt;&gt;VLOOKUP(Table2[[#This Row],[HomeTeam]],Table3[[Teams]:[D]],2),1,0)</f>
        <v>0</v>
      </c>
    </row>
    <row r="766" spans="1:22" x14ac:dyDescent="0.25">
      <c r="B766" s="1">
        <v>45680</v>
      </c>
      <c r="C766" s="9" t="s">
        <v>875</v>
      </c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Row],[ActualResult]]), "_", IF(Table2[[#This Row],[ActualHomeScore]]=Table2[[#This Row],[PredictedHomeScore]], "Y", "N"))</f>
        <v>_</v>
      </c>
      <c r="R766" s="2"/>
      <c r="S766" s="2" t="str">
        <f t="shared" si="33"/>
        <v>_</v>
      </c>
      <c r="T766" s="45">
        <f>IF(VLOOKUP(Table2[[#This Row],[AwayTeam]],Table3[[Teams]:[D]],2)=VLOOKUP(Table2[[#This Row],[HomeTeam]],Table3[[Teams]:[D]],2),1,0)</f>
        <v>1</v>
      </c>
      <c r="U766" s="45">
        <f>IF(VLOOKUP(Table2[[#This Row],[AwayTeam]],Table3[[Teams]:[D]],3)=VLOOKUP(Table2[[#This Row],[HomeTeam]],Table3[[Teams]:[D]],3),1,0)</f>
        <v>1</v>
      </c>
      <c r="V766" s="45">
        <f>IF(VLOOKUP(Table2[[#This Row],[AwayTeam]],Table3[[Teams]:[D]],2)&lt;&gt;VLOOKUP(Table2[[#This Row],[HomeTeam]],Table3[[Teams]:[D]],2),1,0)</f>
        <v>0</v>
      </c>
    </row>
    <row r="767" spans="1:22" x14ac:dyDescent="0.25">
      <c r="B767" s="1">
        <v>45680</v>
      </c>
      <c r="C767" s="9" t="s">
        <v>876</v>
      </c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Row],[ActualResult]]), "_", IF(Table2[[#This Row],[ActualHomeScore]]=Table2[[#This Row],[PredictedHomeScore]], "Y", "N"))</f>
        <v>_</v>
      </c>
      <c r="R767" s="2"/>
      <c r="S767" s="2" t="str">
        <f t="shared" si="33"/>
        <v>_</v>
      </c>
      <c r="T767" s="45">
        <f>IF(VLOOKUP(Table2[[#This Row],[AwayTeam]],Table3[[Teams]:[D]],2)=VLOOKUP(Table2[[#This Row],[HomeTeam]],Table3[[Teams]:[D]],2),1,0)</f>
        <v>1</v>
      </c>
      <c r="U767" s="45">
        <f>IF(VLOOKUP(Table2[[#This Row],[AwayTeam]],Table3[[Teams]:[D]],3)=VLOOKUP(Table2[[#This Row],[HomeTeam]],Table3[[Teams]:[D]],3),1,0)</f>
        <v>0</v>
      </c>
      <c r="V767" s="45">
        <f>IF(VLOOKUP(Table2[[#This Row],[AwayTeam]],Table3[[Teams]:[D]],2)&lt;&gt;VLOOKUP(Table2[[#This Row],[HomeTeam]],Table3[[Teams]:[D]],2),1,0)</f>
        <v>0</v>
      </c>
    </row>
    <row r="768" spans="1:22" x14ac:dyDescent="0.25">
      <c r="B768" s="1">
        <v>45680</v>
      </c>
      <c r="C768" s="9" t="s">
        <v>877</v>
      </c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Row],[ActualResult]]), "_", IF(Table2[[#This Row],[ActualHomeScore]]=Table2[[#This Row],[PredictedHomeScore]], "Y", "N"))</f>
        <v>_</v>
      </c>
      <c r="R768" s="2"/>
      <c r="S768" s="2" t="str">
        <f t="shared" si="33"/>
        <v>_</v>
      </c>
      <c r="T768" s="45">
        <f>IF(VLOOKUP(Table2[[#This Row],[AwayTeam]],Table3[[Teams]:[D]],2)=VLOOKUP(Table2[[#This Row],[HomeTeam]],Table3[[Teams]:[D]],2),1,0)</f>
        <v>1</v>
      </c>
      <c r="U768" s="45">
        <f>IF(VLOOKUP(Table2[[#This Row],[AwayTeam]],Table3[[Teams]:[D]],3)=VLOOKUP(Table2[[#This Row],[HomeTeam]],Table3[[Teams]:[D]],3),1,0)</f>
        <v>1</v>
      </c>
      <c r="V768" s="45">
        <f>IF(VLOOKUP(Table2[[#This Row],[AwayTeam]],Table3[[Teams]:[D]],2)&lt;&gt;VLOOKUP(Table2[[#This Row],[HomeTeam]],Table3[[Teams]:[D]],2),1,0)</f>
        <v>0</v>
      </c>
    </row>
    <row r="769" spans="1:22" x14ac:dyDescent="0.25">
      <c r="B769" s="1">
        <v>45680</v>
      </c>
      <c r="C769" s="9" t="s">
        <v>878</v>
      </c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Row],[ActualResult]]), "_", IF(Table2[[#This Row],[ActualHomeScore]]=Table2[[#This Row],[PredictedHomeScore]], "Y", "N"))</f>
        <v>_</v>
      </c>
      <c r="R769" s="2"/>
      <c r="S769" s="2" t="str">
        <f t="shared" si="33"/>
        <v>_</v>
      </c>
      <c r="T769" s="45">
        <f>IF(VLOOKUP(Table2[[#This Row],[AwayTeam]],Table3[[Teams]:[D]],2)=VLOOKUP(Table2[[#This Row],[HomeTeam]],Table3[[Teams]:[D]],2),1,0)</f>
        <v>0</v>
      </c>
      <c r="U769" s="45">
        <f>IF(VLOOKUP(Table2[[#This Row],[AwayTeam]],Table3[[Teams]:[D]],3)=VLOOKUP(Table2[[#This Row],[HomeTeam]],Table3[[Teams]:[D]],3),1,0)</f>
        <v>0</v>
      </c>
      <c r="V769" s="45">
        <f>IF(VLOOKUP(Table2[[#This Row],[AwayTeam]],Table3[[Teams]:[D]],2)&lt;&gt;VLOOKUP(Table2[[#This Row],[HomeTeam]],Table3[[Teams]:[D]],2),1,0)</f>
        <v>1</v>
      </c>
    </row>
    <row r="770" spans="1:22" x14ac:dyDescent="0.25">
      <c r="B770" s="1">
        <v>45680</v>
      </c>
      <c r="C770" s="9" t="s">
        <v>879</v>
      </c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Row],[ActualResult]]), "_", IF(Table2[[#This Row],[ActualHomeScore]]=Table2[[#This Row],[PredictedHomeScore]], "Y", "N"))</f>
        <v>_</v>
      </c>
      <c r="R770" s="2"/>
      <c r="S770" s="2" t="str">
        <f t="shared" si="33"/>
        <v>_</v>
      </c>
      <c r="T770" s="45">
        <f>IF(VLOOKUP(Table2[[#This Row],[AwayTeam]],Table3[[Teams]:[D]],2)=VLOOKUP(Table2[[#This Row],[HomeTeam]],Table3[[Teams]:[D]],2),1,0)</f>
        <v>1</v>
      </c>
      <c r="U770" s="45">
        <f>IF(VLOOKUP(Table2[[#This Row],[AwayTeam]],Table3[[Teams]:[D]],3)=VLOOKUP(Table2[[#This Row],[HomeTeam]],Table3[[Teams]:[D]],3),1,0)</f>
        <v>1</v>
      </c>
      <c r="V770" s="45">
        <f>IF(VLOOKUP(Table2[[#This Row],[AwayTeam]],Table3[[Teams]:[D]],2)&lt;&gt;VLOOKUP(Table2[[#This Row],[HomeTeam]],Table3[[Teams]:[D]],2),1,0)</f>
        <v>0</v>
      </c>
    </row>
    <row r="771" spans="1:22" x14ac:dyDescent="0.25">
      <c r="B771" s="1">
        <v>45680</v>
      </c>
      <c r="C771" s="9" t="s">
        <v>880</v>
      </c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Row],[ActualResult]]),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  <c r="T771" s="45">
        <f>IF(VLOOKUP(Table2[[#This Row],[AwayTeam]],Table3[[Teams]:[D]],2)=VLOOKUP(Table2[[#This Row],[HomeTeam]],Table3[[Teams]:[D]],2),1,0)</f>
        <v>0</v>
      </c>
      <c r="U771" s="45">
        <f>IF(VLOOKUP(Table2[[#This Row],[AwayTeam]],Table3[[Teams]:[D]],3)=VLOOKUP(Table2[[#This Row],[HomeTeam]],Table3[[Teams]:[D]],3),1,0)</f>
        <v>0</v>
      </c>
      <c r="V771" s="45">
        <f>IF(VLOOKUP(Table2[[#This Row],[AwayTeam]],Table3[[Teams]:[D]],2)&lt;&gt;VLOOKUP(Table2[[#This Row],[HomeTeam]],Table3[[Teams]:[D]],2),1,0)</f>
        <v>1</v>
      </c>
    </row>
    <row r="772" spans="1:22" x14ac:dyDescent="0.25">
      <c r="B772" s="1">
        <v>45680</v>
      </c>
      <c r="C772" s="9" t="s">
        <v>881</v>
      </c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Row],[ActualResult]]), "_", IF(Table2[[#This Row],[ActualHomeScore]]=Table2[[#This Row],[PredictedHomeScore]], "Y", "N"))</f>
        <v>_</v>
      </c>
      <c r="R772" s="2"/>
      <c r="S772" s="2" t="str">
        <f t="shared" si="36"/>
        <v>_</v>
      </c>
      <c r="T772" s="45">
        <f>IF(VLOOKUP(Table2[[#This Row],[AwayTeam]],Table3[[Teams]:[D]],2)=VLOOKUP(Table2[[#This Row],[HomeTeam]],Table3[[Teams]:[D]],2),1,0)</f>
        <v>0</v>
      </c>
      <c r="U772" s="45">
        <f>IF(VLOOKUP(Table2[[#This Row],[AwayTeam]],Table3[[Teams]:[D]],3)=VLOOKUP(Table2[[#This Row],[HomeTeam]],Table3[[Teams]:[D]],3),1,0)</f>
        <v>0</v>
      </c>
      <c r="V772" s="45">
        <f>IF(VLOOKUP(Table2[[#This Row],[AwayTeam]],Table3[[Teams]:[D]],2)&lt;&gt;VLOOKUP(Table2[[#This Row],[HomeTeam]],Table3[[Teams]:[D]],2),1,0)</f>
        <v>1</v>
      </c>
    </row>
    <row r="773" spans="1:22" x14ac:dyDescent="0.25">
      <c r="A773" s="5"/>
      <c r="B773" s="3">
        <v>45680</v>
      </c>
      <c r="C773" s="10" t="s">
        <v>882</v>
      </c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Row],[ActualResult]]), "_", IF(Table2[[#This Row],[ActualHomeScore]]=Table2[[#This Row],[PredictedHomeScore]], "Y", "N"))</f>
        <v>_</v>
      </c>
      <c r="R773" s="2"/>
      <c r="S773" s="2" t="str">
        <f t="shared" si="36"/>
        <v>_</v>
      </c>
      <c r="T773" s="45">
        <f>IF(VLOOKUP(Table2[[#This Row],[AwayTeam]],Table3[[Teams]:[D]],2)=VLOOKUP(Table2[[#This Row],[HomeTeam]],Table3[[Teams]:[D]],2),1,0)</f>
        <v>1</v>
      </c>
      <c r="U773" s="45">
        <f>IF(VLOOKUP(Table2[[#This Row],[AwayTeam]],Table3[[Teams]:[D]],3)=VLOOKUP(Table2[[#This Row],[HomeTeam]],Table3[[Teams]:[D]],3),1,0)</f>
        <v>0</v>
      </c>
      <c r="V773" s="45">
        <f>IF(VLOOKUP(Table2[[#This Row],[AwayTeam]],Table3[[Teams]:[D]],2)&lt;&gt;VLOOKUP(Table2[[#This Row],[HomeTeam]],Table3[[Teams]:[D]],2),1,0)</f>
        <v>0</v>
      </c>
    </row>
    <row r="774" spans="1:22" x14ac:dyDescent="0.25">
      <c r="B774" s="1">
        <v>45681</v>
      </c>
      <c r="C774" s="9" t="s">
        <v>883</v>
      </c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Row],[ActualResult]]), "_", IF(Table2[[#This Row],[ActualHomeScore]]=Table2[[#This Row],[PredictedHomeScore]], "Y", "N"))</f>
        <v>_</v>
      </c>
      <c r="R774" s="2"/>
      <c r="S774" s="2" t="str">
        <f t="shared" si="36"/>
        <v>_</v>
      </c>
      <c r="T774" s="45">
        <f>IF(VLOOKUP(Table2[[#This Row],[AwayTeam]],Table3[[Teams]:[D]],2)=VLOOKUP(Table2[[#This Row],[HomeTeam]],Table3[[Teams]:[D]],2),1,0)</f>
        <v>1</v>
      </c>
      <c r="U774" s="45">
        <f>IF(VLOOKUP(Table2[[#This Row],[AwayTeam]],Table3[[Teams]:[D]],3)=VLOOKUP(Table2[[#This Row],[HomeTeam]],Table3[[Teams]:[D]],3),1,0)</f>
        <v>1</v>
      </c>
      <c r="V774" s="45">
        <f>IF(VLOOKUP(Table2[[#This Row],[AwayTeam]],Table3[[Teams]:[D]],2)&lt;&gt;VLOOKUP(Table2[[#This Row],[HomeTeam]],Table3[[Teams]:[D]],2),1,0)</f>
        <v>0</v>
      </c>
    </row>
    <row r="775" spans="1:22" x14ac:dyDescent="0.25">
      <c r="B775" s="1">
        <v>45681</v>
      </c>
      <c r="C775" s="9" t="s">
        <v>884</v>
      </c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Row],[ActualResult]]), "_", IF(Table2[[#This Row],[ActualHomeScore]]=Table2[[#This Row],[PredictedHomeScore]], "Y", "N"))</f>
        <v>_</v>
      </c>
      <c r="R775" s="2"/>
      <c r="S775" s="2" t="str">
        <f t="shared" si="36"/>
        <v>_</v>
      </c>
      <c r="T775" s="45">
        <f>IF(VLOOKUP(Table2[[#This Row],[AwayTeam]],Table3[[Teams]:[D]],2)=VLOOKUP(Table2[[#This Row],[HomeTeam]],Table3[[Teams]:[D]],2),1,0)</f>
        <v>1</v>
      </c>
      <c r="U775" s="45">
        <f>IF(VLOOKUP(Table2[[#This Row],[AwayTeam]],Table3[[Teams]:[D]],3)=VLOOKUP(Table2[[#This Row],[HomeTeam]],Table3[[Teams]:[D]],3),1,0)</f>
        <v>0</v>
      </c>
      <c r="V775" s="45">
        <f>IF(VLOOKUP(Table2[[#This Row],[AwayTeam]],Table3[[Teams]:[D]],2)&lt;&gt;VLOOKUP(Table2[[#This Row],[HomeTeam]],Table3[[Teams]:[D]],2),1,0)</f>
        <v>0</v>
      </c>
    </row>
    <row r="776" spans="1:22" x14ac:dyDescent="0.25">
      <c r="B776" s="1">
        <v>45681</v>
      </c>
      <c r="C776" s="9" t="s">
        <v>885</v>
      </c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Row],[ActualResult]]), "_", IF(Table2[[#This Row],[ActualHomeScore]]=Table2[[#This Row],[PredictedHomeScore]], "Y", "N"))</f>
        <v>_</v>
      </c>
      <c r="R776" s="2"/>
      <c r="S776" s="2" t="str">
        <f t="shared" si="36"/>
        <v>_</v>
      </c>
      <c r="T776" s="45">
        <f>IF(VLOOKUP(Table2[[#This Row],[AwayTeam]],Table3[[Teams]:[D]],2)=VLOOKUP(Table2[[#This Row],[HomeTeam]],Table3[[Teams]:[D]],2),1,0)</f>
        <v>0</v>
      </c>
      <c r="U776" s="45">
        <f>IF(VLOOKUP(Table2[[#This Row],[AwayTeam]],Table3[[Teams]:[D]],3)=VLOOKUP(Table2[[#This Row],[HomeTeam]],Table3[[Teams]:[D]],3),1,0)</f>
        <v>0</v>
      </c>
      <c r="V776" s="45">
        <f>IF(VLOOKUP(Table2[[#This Row],[AwayTeam]],Table3[[Teams]:[D]],2)&lt;&gt;VLOOKUP(Table2[[#This Row],[HomeTeam]],Table3[[Teams]:[D]],2),1,0)</f>
        <v>1</v>
      </c>
    </row>
    <row r="777" spans="1:22" x14ac:dyDescent="0.25">
      <c r="A777" s="5"/>
      <c r="B777" s="3">
        <v>45681</v>
      </c>
      <c r="C777" s="10" t="s">
        <v>886</v>
      </c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Row],[ActualResult]]), "_", IF(Table2[[#This Row],[ActualHomeScore]]=Table2[[#This Row],[PredictedHomeScore]], "Y", "N"))</f>
        <v>_</v>
      </c>
      <c r="R777" s="2"/>
      <c r="S777" s="2" t="str">
        <f t="shared" si="36"/>
        <v>_</v>
      </c>
      <c r="T777" s="45">
        <f>IF(VLOOKUP(Table2[[#This Row],[AwayTeam]],Table3[[Teams]:[D]],2)=VLOOKUP(Table2[[#This Row],[HomeTeam]],Table3[[Teams]:[D]],2),1,0)</f>
        <v>1</v>
      </c>
      <c r="U777" s="45">
        <f>IF(VLOOKUP(Table2[[#This Row],[AwayTeam]],Table3[[Teams]:[D]],3)=VLOOKUP(Table2[[#This Row],[HomeTeam]],Table3[[Teams]:[D]],3),1,0)</f>
        <v>1</v>
      </c>
      <c r="V777" s="45">
        <f>IF(VLOOKUP(Table2[[#This Row],[AwayTeam]],Table3[[Teams]:[D]],2)&lt;&gt;VLOOKUP(Table2[[#This Row],[HomeTeam]],Table3[[Teams]:[D]],2),1,0)</f>
        <v>0</v>
      </c>
    </row>
    <row r="778" spans="1:22" x14ac:dyDescent="0.25">
      <c r="B778" s="1">
        <v>45682</v>
      </c>
      <c r="C778" s="9" t="s">
        <v>887</v>
      </c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Row],[ActualResult]]), "_", IF(Table2[[#This Row],[ActualHomeScore]]=Table2[[#This Row],[PredictedHomeScore]], "Y", "N"))</f>
        <v>_</v>
      </c>
      <c r="R778" s="2"/>
      <c r="S778" s="2" t="str">
        <f t="shared" si="36"/>
        <v>_</v>
      </c>
      <c r="T778" s="45">
        <f>IF(VLOOKUP(Table2[[#This Row],[AwayTeam]],Table3[[Teams]:[D]],2)=VLOOKUP(Table2[[#This Row],[HomeTeam]],Table3[[Teams]:[D]],2),1,0)</f>
        <v>0</v>
      </c>
      <c r="U778" s="45">
        <f>IF(VLOOKUP(Table2[[#This Row],[AwayTeam]],Table3[[Teams]:[D]],3)=VLOOKUP(Table2[[#This Row],[HomeTeam]],Table3[[Teams]:[D]],3),1,0)</f>
        <v>0</v>
      </c>
      <c r="V778" s="45">
        <f>IF(VLOOKUP(Table2[[#This Row],[AwayTeam]],Table3[[Teams]:[D]],2)&lt;&gt;VLOOKUP(Table2[[#This Row],[HomeTeam]],Table3[[Teams]:[D]],2),1,0)</f>
        <v>1</v>
      </c>
    </row>
    <row r="779" spans="1:22" x14ac:dyDescent="0.25">
      <c r="B779" s="1">
        <v>45682</v>
      </c>
      <c r="C779" s="9" t="s">
        <v>888</v>
      </c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Row],[ActualResult]]), "_", IF(Table2[[#This Row],[ActualHomeScore]]=Table2[[#This Row],[PredictedHomeScore]], "Y", "N"))</f>
        <v>_</v>
      </c>
      <c r="R779" s="2"/>
      <c r="S779" s="2" t="str">
        <f t="shared" si="36"/>
        <v>_</v>
      </c>
      <c r="T779" s="45">
        <f>IF(VLOOKUP(Table2[[#This Row],[AwayTeam]],Table3[[Teams]:[D]],2)=VLOOKUP(Table2[[#This Row],[HomeTeam]],Table3[[Teams]:[D]],2),1,0)</f>
        <v>0</v>
      </c>
      <c r="U779" s="45">
        <f>IF(VLOOKUP(Table2[[#This Row],[AwayTeam]],Table3[[Teams]:[D]],3)=VLOOKUP(Table2[[#This Row],[HomeTeam]],Table3[[Teams]:[D]],3),1,0)</f>
        <v>0</v>
      </c>
      <c r="V779" s="45">
        <f>IF(VLOOKUP(Table2[[#This Row],[AwayTeam]],Table3[[Teams]:[D]],2)&lt;&gt;VLOOKUP(Table2[[#This Row],[HomeTeam]],Table3[[Teams]:[D]],2),1,0)</f>
        <v>1</v>
      </c>
    </row>
    <row r="780" spans="1:22" x14ac:dyDescent="0.25">
      <c r="B780" s="1">
        <v>45682</v>
      </c>
      <c r="C780" s="9" t="s">
        <v>889</v>
      </c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Row],[ActualResult]]), "_", IF(Table2[[#This Row],[ActualHomeScore]]=Table2[[#This Row],[PredictedHomeScore]], "Y", "N"))</f>
        <v>_</v>
      </c>
      <c r="R780" s="2"/>
      <c r="S780" s="2" t="str">
        <f t="shared" si="36"/>
        <v>_</v>
      </c>
      <c r="T780" s="45">
        <f>IF(VLOOKUP(Table2[[#This Row],[AwayTeam]],Table3[[Teams]:[D]],2)=VLOOKUP(Table2[[#This Row],[HomeTeam]],Table3[[Teams]:[D]],2),1,0)</f>
        <v>0</v>
      </c>
      <c r="U780" s="45">
        <f>IF(VLOOKUP(Table2[[#This Row],[AwayTeam]],Table3[[Teams]:[D]],3)=VLOOKUP(Table2[[#This Row],[HomeTeam]],Table3[[Teams]:[D]],3),1,0)</f>
        <v>0</v>
      </c>
      <c r="V780" s="45">
        <f>IF(VLOOKUP(Table2[[#This Row],[AwayTeam]],Table3[[Teams]:[D]],2)&lt;&gt;VLOOKUP(Table2[[#This Row],[HomeTeam]],Table3[[Teams]:[D]],2),1,0)</f>
        <v>1</v>
      </c>
    </row>
    <row r="781" spans="1:22" x14ac:dyDescent="0.25">
      <c r="B781" s="1">
        <v>45682</v>
      </c>
      <c r="C781" s="9" t="s">
        <v>890</v>
      </c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Row],[ActualResult]]), "_", IF(Table2[[#This Row],[ActualHomeScore]]=Table2[[#This Row],[PredictedHomeScore]], "Y", "N"))</f>
        <v>_</v>
      </c>
      <c r="R781" s="2"/>
      <c r="S781" s="2" t="str">
        <f t="shared" si="36"/>
        <v>_</v>
      </c>
      <c r="T781" s="45">
        <f>IF(VLOOKUP(Table2[[#This Row],[AwayTeam]],Table3[[Teams]:[D]],2)=VLOOKUP(Table2[[#This Row],[HomeTeam]],Table3[[Teams]:[D]],2),1,0)</f>
        <v>1</v>
      </c>
      <c r="U781" s="45">
        <f>IF(VLOOKUP(Table2[[#This Row],[AwayTeam]],Table3[[Teams]:[D]],3)=VLOOKUP(Table2[[#This Row],[HomeTeam]],Table3[[Teams]:[D]],3),1,0)</f>
        <v>0</v>
      </c>
      <c r="V781" s="45">
        <f>IF(VLOOKUP(Table2[[#This Row],[AwayTeam]],Table3[[Teams]:[D]],2)&lt;&gt;VLOOKUP(Table2[[#This Row],[HomeTeam]],Table3[[Teams]:[D]],2),1,0)</f>
        <v>0</v>
      </c>
    </row>
    <row r="782" spans="1:22" x14ac:dyDescent="0.25">
      <c r="B782" s="1">
        <v>45682</v>
      </c>
      <c r="C782" s="9" t="s">
        <v>891</v>
      </c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Row],[ActualResult]]), "_", IF(Table2[[#This Row],[ActualHomeScore]]=Table2[[#This Row],[PredictedHomeScore]], "Y", "N"))</f>
        <v>_</v>
      </c>
      <c r="R782" s="2"/>
      <c r="S782" s="2" t="str">
        <f t="shared" si="36"/>
        <v>_</v>
      </c>
      <c r="T782" s="45">
        <f>IF(VLOOKUP(Table2[[#This Row],[AwayTeam]],Table3[[Teams]:[D]],2)=VLOOKUP(Table2[[#This Row],[HomeTeam]],Table3[[Teams]:[D]],2),1,0)</f>
        <v>1</v>
      </c>
      <c r="U782" s="45">
        <f>IF(VLOOKUP(Table2[[#This Row],[AwayTeam]],Table3[[Teams]:[D]],3)=VLOOKUP(Table2[[#This Row],[HomeTeam]],Table3[[Teams]:[D]],3),1,0)</f>
        <v>1</v>
      </c>
      <c r="V782" s="45">
        <f>IF(VLOOKUP(Table2[[#This Row],[AwayTeam]],Table3[[Teams]:[D]],2)&lt;&gt;VLOOKUP(Table2[[#This Row],[HomeTeam]],Table3[[Teams]:[D]],2),1,0)</f>
        <v>0</v>
      </c>
    </row>
    <row r="783" spans="1:22" x14ac:dyDescent="0.25">
      <c r="B783" s="1">
        <v>45682</v>
      </c>
      <c r="C783" s="9" t="s">
        <v>892</v>
      </c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Row],[ActualResult]]), "_", IF(Table2[[#This Row],[ActualHomeScore]]=Table2[[#This Row],[PredictedHomeScore]], "Y", "N"))</f>
        <v>_</v>
      </c>
      <c r="R783" s="2"/>
      <c r="S783" s="2" t="str">
        <f t="shared" si="36"/>
        <v>_</v>
      </c>
      <c r="T783" s="45">
        <f>IF(VLOOKUP(Table2[[#This Row],[AwayTeam]],Table3[[Teams]:[D]],2)=VLOOKUP(Table2[[#This Row],[HomeTeam]],Table3[[Teams]:[D]],2),1,0)</f>
        <v>1</v>
      </c>
      <c r="U783" s="45">
        <f>IF(VLOOKUP(Table2[[#This Row],[AwayTeam]],Table3[[Teams]:[D]],3)=VLOOKUP(Table2[[#This Row],[HomeTeam]],Table3[[Teams]:[D]],3),1,0)</f>
        <v>1</v>
      </c>
      <c r="V783" s="45">
        <f>IF(VLOOKUP(Table2[[#This Row],[AwayTeam]],Table3[[Teams]:[D]],2)&lt;&gt;VLOOKUP(Table2[[#This Row],[HomeTeam]],Table3[[Teams]:[D]],2),1,0)</f>
        <v>0</v>
      </c>
    </row>
    <row r="784" spans="1:22" x14ac:dyDescent="0.25">
      <c r="B784" s="1">
        <v>45682</v>
      </c>
      <c r="C784" s="9" t="s">
        <v>893</v>
      </c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Row],[ActualResult]]), "_", IF(Table2[[#This Row],[ActualHomeScore]]=Table2[[#This Row],[PredictedHomeScore]], "Y", "N"))</f>
        <v>_</v>
      </c>
      <c r="R784" s="2"/>
      <c r="S784" s="2" t="str">
        <f t="shared" si="36"/>
        <v>_</v>
      </c>
      <c r="T784" s="45">
        <f>IF(VLOOKUP(Table2[[#This Row],[AwayTeam]],Table3[[Teams]:[D]],2)=VLOOKUP(Table2[[#This Row],[HomeTeam]],Table3[[Teams]:[D]],2),1,0)</f>
        <v>0</v>
      </c>
      <c r="U784" s="45">
        <f>IF(VLOOKUP(Table2[[#This Row],[AwayTeam]],Table3[[Teams]:[D]],3)=VLOOKUP(Table2[[#This Row],[HomeTeam]],Table3[[Teams]:[D]],3),1,0)</f>
        <v>0</v>
      </c>
      <c r="V784" s="45">
        <f>IF(VLOOKUP(Table2[[#This Row],[AwayTeam]],Table3[[Teams]:[D]],2)&lt;&gt;VLOOKUP(Table2[[#This Row],[HomeTeam]],Table3[[Teams]:[D]],2),1,0)</f>
        <v>1</v>
      </c>
    </row>
    <row r="785" spans="1:22" x14ac:dyDescent="0.25">
      <c r="B785" s="1">
        <v>45682</v>
      </c>
      <c r="C785" s="9" t="s">
        <v>894</v>
      </c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Row],[ActualResult]]), "_", IF(Table2[[#This Row],[ActualHomeScore]]=Table2[[#This Row],[PredictedHomeScore]], "Y", "N"))</f>
        <v>_</v>
      </c>
      <c r="R785" s="2"/>
      <c r="S785" s="2" t="str">
        <f t="shared" si="36"/>
        <v>_</v>
      </c>
      <c r="T785" s="45">
        <f>IF(VLOOKUP(Table2[[#This Row],[AwayTeam]],Table3[[Teams]:[D]],2)=VLOOKUP(Table2[[#This Row],[HomeTeam]],Table3[[Teams]:[D]],2),1,0)</f>
        <v>1</v>
      </c>
      <c r="U785" s="45">
        <f>IF(VLOOKUP(Table2[[#This Row],[AwayTeam]],Table3[[Teams]:[D]],3)=VLOOKUP(Table2[[#This Row],[HomeTeam]],Table3[[Teams]:[D]],3),1,0)</f>
        <v>1</v>
      </c>
      <c r="V785" s="45">
        <f>IF(VLOOKUP(Table2[[#This Row],[AwayTeam]],Table3[[Teams]:[D]],2)&lt;&gt;VLOOKUP(Table2[[#This Row],[HomeTeam]],Table3[[Teams]:[D]],2),1,0)</f>
        <v>0</v>
      </c>
    </row>
    <row r="786" spans="1:22" x14ac:dyDescent="0.25">
      <c r="B786" s="1">
        <v>45682</v>
      </c>
      <c r="C786" s="9" t="s">
        <v>895</v>
      </c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Row],[ActualResult]]), "_", IF(Table2[[#This Row],[ActualHomeScore]]=Table2[[#This Row],[PredictedHomeScore]], "Y", "N"))</f>
        <v>_</v>
      </c>
      <c r="R786" s="2"/>
      <c r="S786" s="2" t="str">
        <f t="shared" si="36"/>
        <v>_</v>
      </c>
      <c r="T786" s="45">
        <f>IF(VLOOKUP(Table2[[#This Row],[AwayTeam]],Table3[[Teams]:[D]],2)=VLOOKUP(Table2[[#This Row],[HomeTeam]],Table3[[Teams]:[D]],2),1,0)</f>
        <v>1</v>
      </c>
      <c r="U786" s="45">
        <f>IF(VLOOKUP(Table2[[#This Row],[AwayTeam]],Table3[[Teams]:[D]],3)=VLOOKUP(Table2[[#This Row],[HomeTeam]],Table3[[Teams]:[D]],3),1,0)</f>
        <v>0</v>
      </c>
      <c r="V786" s="45">
        <f>IF(VLOOKUP(Table2[[#This Row],[AwayTeam]],Table3[[Teams]:[D]],2)&lt;&gt;VLOOKUP(Table2[[#This Row],[HomeTeam]],Table3[[Teams]:[D]],2),1,0)</f>
        <v>0</v>
      </c>
    </row>
    <row r="787" spans="1:22" x14ac:dyDescent="0.25">
      <c r="B787" s="1">
        <v>45682</v>
      </c>
      <c r="C787" s="9" t="s">
        <v>896</v>
      </c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Row],[ActualResult]]), "_", IF(Table2[[#This Row],[ActualHomeScore]]=Table2[[#This Row],[PredictedHomeScore]], "Y", "N"))</f>
        <v>_</v>
      </c>
      <c r="R787" s="2"/>
      <c r="S787" s="2" t="str">
        <f t="shared" si="36"/>
        <v>_</v>
      </c>
      <c r="T787" s="45">
        <f>IF(VLOOKUP(Table2[[#This Row],[AwayTeam]],Table3[[Teams]:[D]],2)=VLOOKUP(Table2[[#This Row],[HomeTeam]],Table3[[Teams]:[D]],2),1,0)</f>
        <v>1</v>
      </c>
      <c r="U787" s="45">
        <f>IF(VLOOKUP(Table2[[#This Row],[AwayTeam]],Table3[[Teams]:[D]],3)=VLOOKUP(Table2[[#This Row],[HomeTeam]],Table3[[Teams]:[D]],3),1,0)</f>
        <v>1</v>
      </c>
      <c r="V787" s="45">
        <f>IF(VLOOKUP(Table2[[#This Row],[AwayTeam]],Table3[[Teams]:[D]],2)&lt;&gt;VLOOKUP(Table2[[#This Row],[HomeTeam]],Table3[[Teams]:[D]],2),1,0)</f>
        <v>0</v>
      </c>
    </row>
    <row r="788" spans="1:22" x14ac:dyDescent="0.25">
      <c r="B788" s="1">
        <v>45682</v>
      </c>
      <c r="C788" s="9" t="s">
        <v>897</v>
      </c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Row],[ActualResult]]), "_", IF(Table2[[#This Row],[ActualHomeScore]]=Table2[[#This Row],[PredictedHomeScore]], "Y", "N"))</f>
        <v>_</v>
      </c>
      <c r="R788" s="2"/>
      <c r="S788" s="2" t="str">
        <f t="shared" si="36"/>
        <v>_</v>
      </c>
      <c r="T788" s="45">
        <f>IF(VLOOKUP(Table2[[#This Row],[AwayTeam]],Table3[[Teams]:[D]],2)=VLOOKUP(Table2[[#This Row],[HomeTeam]],Table3[[Teams]:[D]],2),1,0)</f>
        <v>0</v>
      </c>
      <c r="U788" s="45">
        <f>IF(VLOOKUP(Table2[[#This Row],[AwayTeam]],Table3[[Teams]:[D]],3)=VLOOKUP(Table2[[#This Row],[HomeTeam]],Table3[[Teams]:[D]],3),1,0)</f>
        <v>0</v>
      </c>
      <c r="V788" s="45">
        <f>IF(VLOOKUP(Table2[[#This Row],[AwayTeam]],Table3[[Teams]:[D]],2)&lt;&gt;VLOOKUP(Table2[[#This Row],[HomeTeam]],Table3[[Teams]:[D]],2),1,0)</f>
        <v>1</v>
      </c>
    </row>
    <row r="789" spans="1:22" x14ac:dyDescent="0.25">
      <c r="B789" s="1">
        <v>45682</v>
      </c>
      <c r="C789" s="9" t="s">
        <v>898</v>
      </c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Row],[ActualResult]]), "_", IF(Table2[[#This Row],[ActualHomeScore]]=Table2[[#This Row],[PredictedHomeScore]], "Y", "N"))</f>
        <v>_</v>
      </c>
      <c r="R789" s="2"/>
      <c r="S789" s="2" t="str">
        <f t="shared" si="36"/>
        <v>_</v>
      </c>
      <c r="T789" s="45">
        <f>IF(VLOOKUP(Table2[[#This Row],[AwayTeam]],Table3[[Teams]:[D]],2)=VLOOKUP(Table2[[#This Row],[HomeTeam]],Table3[[Teams]:[D]],2),1,0)</f>
        <v>1</v>
      </c>
      <c r="U789" s="45">
        <f>IF(VLOOKUP(Table2[[#This Row],[AwayTeam]],Table3[[Teams]:[D]],3)=VLOOKUP(Table2[[#This Row],[HomeTeam]],Table3[[Teams]:[D]],3),1,0)</f>
        <v>0</v>
      </c>
      <c r="V789" s="45">
        <f>IF(VLOOKUP(Table2[[#This Row],[AwayTeam]],Table3[[Teams]:[D]],2)&lt;&gt;VLOOKUP(Table2[[#This Row],[HomeTeam]],Table3[[Teams]:[D]],2),1,0)</f>
        <v>0</v>
      </c>
    </row>
    <row r="790" spans="1:22" x14ac:dyDescent="0.25">
      <c r="A790" s="5"/>
      <c r="B790" s="3">
        <v>45682</v>
      </c>
      <c r="C790" s="10" t="s">
        <v>899</v>
      </c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Row],[ActualResult]]), "_", IF(Table2[[#This Row],[ActualHomeScore]]=Table2[[#This Row],[PredictedHomeScore]], "Y", "N"))</f>
        <v>_</v>
      </c>
      <c r="R790" s="2"/>
      <c r="S790" s="2" t="str">
        <f t="shared" si="36"/>
        <v>_</v>
      </c>
      <c r="T790" s="45">
        <f>IF(VLOOKUP(Table2[[#This Row],[AwayTeam]],Table3[[Teams]:[D]],2)=VLOOKUP(Table2[[#This Row],[HomeTeam]],Table3[[Teams]:[D]],2),1,0)</f>
        <v>0</v>
      </c>
      <c r="U790" s="45">
        <f>IF(VLOOKUP(Table2[[#This Row],[AwayTeam]],Table3[[Teams]:[D]],3)=VLOOKUP(Table2[[#This Row],[HomeTeam]],Table3[[Teams]:[D]],3),1,0)</f>
        <v>0</v>
      </c>
      <c r="V790" s="45">
        <f>IF(VLOOKUP(Table2[[#This Row],[AwayTeam]],Table3[[Teams]:[D]],2)&lt;&gt;VLOOKUP(Table2[[#This Row],[HomeTeam]],Table3[[Teams]:[D]],2),1,0)</f>
        <v>1</v>
      </c>
    </row>
    <row r="791" spans="1:22" x14ac:dyDescent="0.25">
      <c r="B791" s="1">
        <v>45683</v>
      </c>
      <c r="C791" s="9" t="s">
        <v>900</v>
      </c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Row],[ActualResult]]), "_", IF(Table2[[#This Row],[ActualHomeScore]]=Table2[[#This Row],[PredictedHomeScore]], "Y", "N"))</f>
        <v>_</v>
      </c>
      <c r="R791" s="2"/>
      <c r="S791" s="2" t="str">
        <f t="shared" si="36"/>
        <v>_</v>
      </c>
      <c r="T791" s="45">
        <f>IF(VLOOKUP(Table2[[#This Row],[AwayTeam]],Table3[[Teams]:[D]],2)=VLOOKUP(Table2[[#This Row],[HomeTeam]],Table3[[Teams]:[D]],2),1,0)</f>
        <v>0</v>
      </c>
      <c r="U791" s="45">
        <f>IF(VLOOKUP(Table2[[#This Row],[AwayTeam]],Table3[[Teams]:[D]],3)=VLOOKUP(Table2[[#This Row],[HomeTeam]],Table3[[Teams]:[D]],3),1,0)</f>
        <v>0</v>
      </c>
      <c r="V791" s="45">
        <f>IF(VLOOKUP(Table2[[#This Row],[AwayTeam]],Table3[[Teams]:[D]],2)&lt;&gt;VLOOKUP(Table2[[#This Row],[HomeTeam]],Table3[[Teams]:[D]],2),1,0)</f>
        <v>1</v>
      </c>
    </row>
    <row r="792" spans="1:22" x14ac:dyDescent="0.25">
      <c r="B792" s="1">
        <v>45683</v>
      </c>
      <c r="C792" s="9" t="s">
        <v>901</v>
      </c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Row],[ActualResult]]), "_", IF(Table2[[#This Row],[ActualHomeScore]]=Table2[[#This Row],[PredictedHomeScore]], "Y", "N"))</f>
        <v>_</v>
      </c>
      <c r="R792" s="2"/>
      <c r="S792" s="2" t="str">
        <f t="shared" si="36"/>
        <v>_</v>
      </c>
      <c r="T792" s="45">
        <f>IF(VLOOKUP(Table2[[#This Row],[AwayTeam]],Table3[[Teams]:[D]],2)=VLOOKUP(Table2[[#This Row],[HomeTeam]],Table3[[Teams]:[D]],2),1,0)</f>
        <v>0</v>
      </c>
      <c r="U792" s="45">
        <f>IF(VLOOKUP(Table2[[#This Row],[AwayTeam]],Table3[[Teams]:[D]],3)=VLOOKUP(Table2[[#This Row],[HomeTeam]],Table3[[Teams]:[D]],3),1,0)</f>
        <v>0</v>
      </c>
      <c r="V792" s="45">
        <f>IF(VLOOKUP(Table2[[#This Row],[AwayTeam]],Table3[[Teams]:[D]],2)&lt;&gt;VLOOKUP(Table2[[#This Row],[HomeTeam]],Table3[[Teams]:[D]],2),1,0)</f>
        <v>1</v>
      </c>
    </row>
    <row r="793" spans="1:22" x14ac:dyDescent="0.25">
      <c r="B793" s="1">
        <v>45683</v>
      </c>
      <c r="C793" s="9" t="s">
        <v>902</v>
      </c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Row],[ActualResult]]), "_", IF(Table2[[#This Row],[ActualHomeScore]]=Table2[[#This Row],[PredictedHomeScore]], "Y", "N"))</f>
        <v>_</v>
      </c>
      <c r="R793" s="2"/>
      <c r="S793" s="2" t="str">
        <f t="shared" si="36"/>
        <v>_</v>
      </c>
      <c r="T793" s="45">
        <f>IF(VLOOKUP(Table2[[#This Row],[AwayTeam]],Table3[[Teams]:[D]],2)=VLOOKUP(Table2[[#This Row],[HomeTeam]],Table3[[Teams]:[D]],2),1,0)</f>
        <v>1</v>
      </c>
      <c r="U793" s="45">
        <f>IF(VLOOKUP(Table2[[#This Row],[AwayTeam]],Table3[[Teams]:[D]],3)=VLOOKUP(Table2[[#This Row],[HomeTeam]],Table3[[Teams]:[D]],3),1,0)</f>
        <v>0</v>
      </c>
      <c r="V793" s="45">
        <f>IF(VLOOKUP(Table2[[#This Row],[AwayTeam]],Table3[[Teams]:[D]],2)&lt;&gt;VLOOKUP(Table2[[#This Row],[HomeTeam]],Table3[[Teams]:[D]],2),1,0)</f>
        <v>0</v>
      </c>
    </row>
    <row r="794" spans="1:22" x14ac:dyDescent="0.25">
      <c r="B794" s="1">
        <v>45683</v>
      </c>
      <c r="C794" s="9" t="s">
        <v>903</v>
      </c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Row],[ActualResult]]), "_", IF(Table2[[#This Row],[ActualHomeScore]]=Table2[[#This Row],[PredictedHomeScore]], "Y", "N"))</f>
        <v>_</v>
      </c>
      <c r="R794" s="2"/>
      <c r="S794" s="2" t="str">
        <f t="shared" si="36"/>
        <v>_</v>
      </c>
      <c r="T794" s="45">
        <f>IF(VLOOKUP(Table2[[#This Row],[AwayTeam]],Table3[[Teams]:[D]],2)=VLOOKUP(Table2[[#This Row],[HomeTeam]],Table3[[Teams]:[D]],2),1,0)</f>
        <v>1</v>
      </c>
      <c r="U794" s="45">
        <f>IF(VLOOKUP(Table2[[#This Row],[AwayTeam]],Table3[[Teams]:[D]],3)=VLOOKUP(Table2[[#This Row],[HomeTeam]],Table3[[Teams]:[D]],3),1,0)</f>
        <v>1</v>
      </c>
      <c r="V794" s="45">
        <f>IF(VLOOKUP(Table2[[#This Row],[AwayTeam]],Table3[[Teams]:[D]],2)&lt;&gt;VLOOKUP(Table2[[#This Row],[HomeTeam]],Table3[[Teams]:[D]],2),1,0)</f>
        <v>0</v>
      </c>
    </row>
    <row r="795" spans="1:22" x14ac:dyDescent="0.25">
      <c r="A795" s="5"/>
      <c r="B795" s="3">
        <v>45683</v>
      </c>
      <c r="C795" s="10" t="s">
        <v>904</v>
      </c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Row],[ActualResult]]), "_", IF(Table2[[#This Row],[ActualHomeScore]]=Table2[[#This Row],[PredictedHomeScore]], "Y", "N"))</f>
        <v>_</v>
      </c>
      <c r="R795" s="2"/>
      <c r="S795" s="2" t="str">
        <f t="shared" si="36"/>
        <v>_</v>
      </c>
      <c r="T795" s="45">
        <f>IF(VLOOKUP(Table2[[#This Row],[AwayTeam]],Table3[[Teams]:[D]],2)=VLOOKUP(Table2[[#This Row],[HomeTeam]],Table3[[Teams]:[D]],2),1,0)</f>
        <v>0</v>
      </c>
      <c r="U795" s="45">
        <f>IF(VLOOKUP(Table2[[#This Row],[AwayTeam]],Table3[[Teams]:[D]],3)=VLOOKUP(Table2[[#This Row],[HomeTeam]],Table3[[Teams]:[D]],3),1,0)</f>
        <v>0</v>
      </c>
      <c r="V795" s="45">
        <f>IF(VLOOKUP(Table2[[#This Row],[AwayTeam]],Table3[[Teams]:[D]],2)&lt;&gt;VLOOKUP(Table2[[#This Row],[HomeTeam]],Table3[[Teams]:[D]],2),1,0)</f>
        <v>1</v>
      </c>
    </row>
    <row r="796" spans="1:22" x14ac:dyDescent="0.25">
      <c r="B796" s="1">
        <v>45684</v>
      </c>
      <c r="C796" s="9" t="s">
        <v>905</v>
      </c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Row],[ActualResult]]), "_", IF(Table2[[#This Row],[ActualHomeScore]]=Table2[[#This Row],[PredictedHomeScore]], "Y", "N"))</f>
        <v>_</v>
      </c>
      <c r="R796" s="2"/>
      <c r="S796" s="2" t="str">
        <f t="shared" si="36"/>
        <v>_</v>
      </c>
      <c r="T796" s="45">
        <f>IF(VLOOKUP(Table2[[#This Row],[AwayTeam]],Table3[[Teams]:[D]],2)=VLOOKUP(Table2[[#This Row],[HomeTeam]],Table3[[Teams]:[D]],2),1,0)</f>
        <v>0</v>
      </c>
      <c r="U796" s="45">
        <f>IF(VLOOKUP(Table2[[#This Row],[AwayTeam]],Table3[[Teams]:[D]],3)=VLOOKUP(Table2[[#This Row],[HomeTeam]],Table3[[Teams]:[D]],3),1,0)</f>
        <v>0</v>
      </c>
      <c r="V796" s="45">
        <f>IF(VLOOKUP(Table2[[#This Row],[AwayTeam]],Table3[[Teams]:[D]],2)&lt;&gt;VLOOKUP(Table2[[#This Row],[HomeTeam]],Table3[[Teams]:[D]],2),1,0)</f>
        <v>1</v>
      </c>
    </row>
    <row r="797" spans="1:22" x14ac:dyDescent="0.25">
      <c r="B797" s="1">
        <v>45684</v>
      </c>
      <c r="C797" s="9" t="s">
        <v>906</v>
      </c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Row],[ActualResult]]), "_", IF(Table2[[#This Row],[ActualHomeScore]]=Table2[[#This Row],[PredictedHomeScore]], "Y", "N"))</f>
        <v>_</v>
      </c>
      <c r="R797" s="2"/>
      <c r="S797" s="2" t="str">
        <f t="shared" si="36"/>
        <v>_</v>
      </c>
      <c r="T797" s="45">
        <f>IF(VLOOKUP(Table2[[#This Row],[AwayTeam]],Table3[[Teams]:[D]],2)=VLOOKUP(Table2[[#This Row],[HomeTeam]],Table3[[Teams]:[D]],2),1,0)</f>
        <v>1</v>
      </c>
      <c r="U797" s="45">
        <f>IF(VLOOKUP(Table2[[#This Row],[AwayTeam]],Table3[[Teams]:[D]],3)=VLOOKUP(Table2[[#This Row],[HomeTeam]],Table3[[Teams]:[D]],3),1,0)</f>
        <v>1</v>
      </c>
      <c r="V797" s="45">
        <f>IF(VLOOKUP(Table2[[#This Row],[AwayTeam]],Table3[[Teams]:[D]],2)&lt;&gt;VLOOKUP(Table2[[#This Row],[HomeTeam]],Table3[[Teams]:[D]],2),1,0)</f>
        <v>0</v>
      </c>
    </row>
    <row r="798" spans="1:22" x14ac:dyDescent="0.25">
      <c r="B798" s="1">
        <v>45684</v>
      </c>
      <c r="C798" s="9" t="s">
        <v>907</v>
      </c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Row],[ActualResult]]), "_", IF(Table2[[#This Row],[ActualHomeScore]]=Table2[[#This Row],[PredictedHomeScore]], "Y", "N"))</f>
        <v>_</v>
      </c>
      <c r="R798" s="2"/>
      <c r="S798" s="2" t="str">
        <f t="shared" si="36"/>
        <v>_</v>
      </c>
      <c r="T798" s="45">
        <f>IF(VLOOKUP(Table2[[#This Row],[AwayTeam]],Table3[[Teams]:[D]],2)=VLOOKUP(Table2[[#This Row],[HomeTeam]],Table3[[Teams]:[D]],2),1,0)</f>
        <v>1</v>
      </c>
      <c r="U798" s="45">
        <f>IF(VLOOKUP(Table2[[#This Row],[AwayTeam]],Table3[[Teams]:[D]],3)=VLOOKUP(Table2[[#This Row],[HomeTeam]],Table3[[Teams]:[D]],3),1,0)</f>
        <v>0</v>
      </c>
      <c r="V798" s="45">
        <f>IF(VLOOKUP(Table2[[#This Row],[AwayTeam]],Table3[[Teams]:[D]],2)&lt;&gt;VLOOKUP(Table2[[#This Row],[HomeTeam]],Table3[[Teams]:[D]],2),1,0)</f>
        <v>0</v>
      </c>
    </row>
    <row r="799" spans="1:22" x14ac:dyDescent="0.25">
      <c r="B799" s="1">
        <v>45684</v>
      </c>
      <c r="C799" s="9" t="s">
        <v>908</v>
      </c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Row],[ActualResult]]), "_", IF(Table2[[#This Row],[ActualHomeScore]]=Table2[[#This Row],[PredictedHomeScore]], "Y", "N"))</f>
        <v>_</v>
      </c>
      <c r="R799" s="2"/>
      <c r="S799" s="2" t="str">
        <f t="shared" si="36"/>
        <v>_</v>
      </c>
      <c r="T799" s="45">
        <f>IF(VLOOKUP(Table2[[#This Row],[AwayTeam]],Table3[[Teams]:[D]],2)=VLOOKUP(Table2[[#This Row],[HomeTeam]],Table3[[Teams]:[D]],2),1,0)</f>
        <v>1</v>
      </c>
      <c r="U799" s="45">
        <f>IF(VLOOKUP(Table2[[#This Row],[AwayTeam]],Table3[[Teams]:[D]],3)=VLOOKUP(Table2[[#This Row],[HomeTeam]],Table3[[Teams]:[D]],3),1,0)</f>
        <v>1</v>
      </c>
      <c r="V799" s="45">
        <f>IF(VLOOKUP(Table2[[#This Row],[AwayTeam]],Table3[[Teams]:[D]],2)&lt;&gt;VLOOKUP(Table2[[#This Row],[HomeTeam]],Table3[[Teams]:[D]],2),1,0)</f>
        <v>0</v>
      </c>
    </row>
    <row r="800" spans="1:22" x14ac:dyDescent="0.25">
      <c r="A800" s="5"/>
      <c r="B800" s="3">
        <v>45684</v>
      </c>
      <c r="C800" s="10" t="s">
        <v>909</v>
      </c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Row],[ActualResult]]), "_", IF(Table2[[#This Row],[ActualHomeScore]]=Table2[[#This Row],[PredictedHomeScore]], "Y", "N"))</f>
        <v>_</v>
      </c>
      <c r="R800" s="2"/>
      <c r="S800" s="2" t="str">
        <f t="shared" si="36"/>
        <v>_</v>
      </c>
      <c r="T800" s="45">
        <f>IF(VLOOKUP(Table2[[#This Row],[AwayTeam]],Table3[[Teams]:[D]],2)=VLOOKUP(Table2[[#This Row],[HomeTeam]],Table3[[Teams]:[D]],2),1,0)</f>
        <v>0</v>
      </c>
      <c r="U800" s="45">
        <f>IF(VLOOKUP(Table2[[#This Row],[AwayTeam]],Table3[[Teams]:[D]],3)=VLOOKUP(Table2[[#This Row],[HomeTeam]],Table3[[Teams]:[D]],3),1,0)</f>
        <v>0</v>
      </c>
      <c r="V800" s="45">
        <f>IF(VLOOKUP(Table2[[#This Row],[AwayTeam]],Table3[[Teams]:[D]],2)&lt;&gt;VLOOKUP(Table2[[#This Row],[HomeTeam]],Table3[[Teams]:[D]],2),1,0)</f>
        <v>1</v>
      </c>
    </row>
    <row r="801" spans="1:22" x14ac:dyDescent="0.25">
      <c r="B801" s="1">
        <v>45685</v>
      </c>
      <c r="C801" s="9" t="s">
        <v>910</v>
      </c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Row],[ActualResult]]), "_", IF(Table2[[#This Row],[ActualHomeScore]]=Table2[[#This Row],[PredictedHomeScore]], "Y", "N"))</f>
        <v>_</v>
      </c>
      <c r="R801" s="2"/>
      <c r="S801" s="2" t="str">
        <f t="shared" si="36"/>
        <v>_</v>
      </c>
      <c r="T801" s="45">
        <f>IF(VLOOKUP(Table2[[#This Row],[AwayTeam]],Table3[[Teams]:[D]],2)=VLOOKUP(Table2[[#This Row],[HomeTeam]],Table3[[Teams]:[D]],2),1,0)</f>
        <v>1</v>
      </c>
      <c r="U801" s="45">
        <f>IF(VLOOKUP(Table2[[#This Row],[AwayTeam]],Table3[[Teams]:[D]],3)=VLOOKUP(Table2[[#This Row],[HomeTeam]],Table3[[Teams]:[D]],3),1,0)</f>
        <v>1</v>
      </c>
      <c r="V801" s="45">
        <f>IF(VLOOKUP(Table2[[#This Row],[AwayTeam]],Table3[[Teams]:[D]],2)&lt;&gt;VLOOKUP(Table2[[#This Row],[HomeTeam]],Table3[[Teams]:[D]],2),1,0)</f>
        <v>0</v>
      </c>
    </row>
    <row r="802" spans="1:22" x14ac:dyDescent="0.25">
      <c r="B802" s="1">
        <v>45685</v>
      </c>
      <c r="C802" s="9" t="s">
        <v>911</v>
      </c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Row],[ActualResult]]), "_", IF(Table2[[#This Row],[ActualHomeScore]]=Table2[[#This Row],[PredictedHomeScore]], "Y", "N"))</f>
        <v>_</v>
      </c>
      <c r="R802" s="2"/>
      <c r="S802" s="2" t="str">
        <f t="shared" si="36"/>
        <v>_</v>
      </c>
      <c r="T802" s="45">
        <f>IF(VLOOKUP(Table2[[#This Row],[AwayTeam]],Table3[[Teams]:[D]],2)=VLOOKUP(Table2[[#This Row],[HomeTeam]],Table3[[Teams]:[D]],2),1,0)</f>
        <v>0</v>
      </c>
      <c r="U802" s="45">
        <f>IF(VLOOKUP(Table2[[#This Row],[AwayTeam]],Table3[[Teams]:[D]],3)=VLOOKUP(Table2[[#This Row],[HomeTeam]],Table3[[Teams]:[D]],3),1,0)</f>
        <v>0</v>
      </c>
      <c r="V802" s="45">
        <f>IF(VLOOKUP(Table2[[#This Row],[AwayTeam]],Table3[[Teams]:[D]],2)&lt;&gt;VLOOKUP(Table2[[#This Row],[HomeTeam]],Table3[[Teams]:[D]],2),1,0)</f>
        <v>1</v>
      </c>
    </row>
    <row r="803" spans="1:22" x14ac:dyDescent="0.25">
      <c r="B803" s="1">
        <v>45685</v>
      </c>
      <c r="C803" s="9" t="s">
        <v>912</v>
      </c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Row],[ActualResult]]), "_", IF(Table2[[#This Row],[ActualHomeScore]]=Table2[[#This Row],[PredictedHomeScore]], "Y", "N"))</f>
        <v>_</v>
      </c>
      <c r="R803" s="2"/>
      <c r="S803" s="2" t="str">
        <f t="shared" si="36"/>
        <v>_</v>
      </c>
      <c r="T803" s="45">
        <f>IF(VLOOKUP(Table2[[#This Row],[AwayTeam]],Table3[[Teams]:[D]],2)=VLOOKUP(Table2[[#This Row],[HomeTeam]],Table3[[Teams]:[D]],2),1,0)</f>
        <v>0</v>
      </c>
      <c r="U803" s="45">
        <f>IF(VLOOKUP(Table2[[#This Row],[AwayTeam]],Table3[[Teams]:[D]],3)=VLOOKUP(Table2[[#This Row],[HomeTeam]],Table3[[Teams]:[D]],3),1,0)</f>
        <v>0</v>
      </c>
      <c r="V803" s="45">
        <f>IF(VLOOKUP(Table2[[#This Row],[AwayTeam]],Table3[[Teams]:[D]],2)&lt;&gt;VLOOKUP(Table2[[#This Row],[HomeTeam]],Table3[[Teams]:[D]],2),1,0)</f>
        <v>1</v>
      </c>
    </row>
    <row r="804" spans="1:22" x14ac:dyDescent="0.25">
      <c r="B804" s="1">
        <v>45685</v>
      </c>
      <c r="C804" s="9" t="s">
        <v>913</v>
      </c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Row],[ActualResult]]), "_", IF(Table2[[#This Row],[ActualHomeScore]]=Table2[[#This Row],[PredictedHomeScore]], "Y", "N"))</f>
        <v>_</v>
      </c>
      <c r="R804" s="2"/>
      <c r="S804" s="2" t="str">
        <f t="shared" si="36"/>
        <v>_</v>
      </c>
      <c r="T804" s="45">
        <f>IF(VLOOKUP(Table2[[#This Row],[AwayTeam]],Table3[[Teams]:[D]],2)=VLOOKUP(Table2[[#This Row],[HomeTeam]],Table3[[Teams]:[D]],2),1,0)</f>
        <v>1</v>
      </c>
      <c r="U804" s="45">
        <f>IF(VLOOKUP(Table2[[#This Row],[AwayTeam]],Table3[[Teams]:[D]],3)=VLOOKUP(Table2[[#This Row],[HomeTeam]],Table3[[Teams]:[D]],3),1,0)</f>
        <v>1</v>
      </c>
      <c r="V804" s="45">
        <f>IF(VLOOKUP(Table2[[#This Row],[AwayTeam]],Table3[[Teams]:[D]],2)&lt;&gt;VLOOKUP(Table2[[#This Row],[HomeTeam]],Table3[[Teams]:[D]],2),1,0)</f>
        <v>0</v>
      </c>
    </row>
    <row r="805" spans="1:22" x14ac:dyDescent="0.25">
      <c r="B805" s="1">
        <v>45685</v>
      </c>
      <c r="C805" s="9" t="s">
        <v>914</v>
      </c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Row],[ActualResult]]), "_", IF(Table2[[#This Row],[ActualHomeScore]]=Table2[[#This Row],[PredictedHomeScore]], "Y", "N"))</f>
        <v>_</v>
      </c>
      <c r="R805" s="2"/>
      <c r="S805" s="2" t="str">
        <f t="shared" si="36"/>
        <v>_</v>
      </c>
      <c r="T805" s="45">
        <f>IF(VLOOKUP(Table2[[#This Row],[AwayTeam]],Table3[[Teams]:[D]],2)=VLOOKUP(Table2[[#This Row],[HomeTeam]],Table3[[Teams]:[D]],2),1,0)</f>
        <v>0</v>
      </c>
      <c r="U805" s="45">
        <f>IF(VLOOKUP(Table2[[#This Row],[AwayTeam]],Table3[[Teams]:[D]],3)=VLOOKUP(Table2[[#This Row],[HomeTeam]],Table3[[Teams]:[D]],3),1,0)</f>
        <v>0</v>
      </c>
      <c r="V805" s="45">
        <f>IF(VLOOKUP(Table2[[#This Row],[AwayTeam]],Table3[[Teams]:[D]],2)&lt;&gt;VLOOKUP(Table2[[#This Row],[HomeTeam]],Table3[[Teams]:[D]],2),1,0)</f>
        <v>1</v>
      </c>
    </row>
    <row r="806" spans="1:22" x14ac:dyDescent="0.25">
      <c r="B806" s="1">
        <v>45685</v>
      </c>
      <c r="C806" s="9" t="s">
        <v>915</v>
      </c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Row],[ActualResult]]), "_", IF(Table2[[#This Row],[ActualHomeScore]]=Table2[[#This Row],[PredictedHomeScore]], "Y", "N"))</f>
        <v>_</v>
      </c>
      <c r="R806" s="2"/>
      <c r="S806" s="2" t="str">
        <f t="shared" si="36"/>
        <v>_</v>
      </c>
      <c r="T806" s="45">
        <f>IF(VLOOKUP(Table2[[#This Row],[AwayTeam]],Table3[[Teams]:[D]],2)=VLOOKUP(Table2[[#This Row],[HomeTeam]],Table3[[Teams]:[D]],2),1,0)</f>
        <v>0</v>
      </c>
      <c r="U806" s="45">
        <f>IF(VLOOKUP(Table2[[#This Row],[AwayTeam]],Table3[[Teams]:[D]],3)=VLOOKUP(Table2[[#This Row],[HomeTeam]],Table3[[Teams]:[D]],3),1,0)</f>
        <v>0</v>
      </c>
      <c r="V806" s="45">
        <f>IF(VLOOKUP(Table2[[#This Row],[AwayTeam]],Table3[[Teams]:[D]],2)&lt;&gt;VLOOKUP(Table2[[#This Row],[HomeTeam]],Table3[[Teams]:[D]],2),1,0)</f>
        <v>1</v>
      </c>
    </row>
    <row r="807" spans="1:22" x14ac:dyDescent="0.25">
      <c r="B807" s="1">
        <v>45685</v>
      </c>
      <c r="C807" s="9" t="s">
        <v>916</v>
      </c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Row],[ActualResult]]), "_", IF(Table2[[#This Row],[ActualHomeScore]]=Table2[[#This Row],[PredictedHomeScore]], "Y", "N"))</f>
        <v>_</v>
      </c>
      <c r="R807" s="2"/>
      <c r="S807" s="2" t="str">
        <f t="shared" si="36"/>
        <v>_</v>
      </c>
      <c r="T807" s="45">
        <f>IF(VLOOKUP(Table2[[#This Row],[AwayTeam]],Table3[[Teams]:[D]],2)=VLOOKUP(Table2[[#This Row],[HomeTeam]],Table3[[Teams]:[D]],2),1,0)</f>
        <v>1</v>
      </c>
      <c r="U807" s="45">
        <f>IF(VLOOKUP(Table2[[#This Row],[AwayTeam]],Table3[[Teams]:[D]],3)=VLOOKUP(Table2[[#This Row],[HomeTeam]],Table3[[Teams]:[D]],3),1,0)</f>
        <v>0</v>
      </c>
      <c r="V807" s="45">
        <f>IF(VLOOKUP(Table2[[#This Row],[AwayTeam]],Table3[[Teams]:[D]],2)&lt;&gt;VLOOKUP(Table2[[#This Row],[HomeTeam]],Table3[[Teams]:[D]],2),1,0)</f>
        <v>0</v>
      </c>
    </row>
    <row r="808" spans="1:22" x14ac:dyDescent="0.25">
      <c r="A808" s="5"/>
      <c r="B808" s="3">
        <v>45685</v>
      </c>
      <c r="C808" s="10" t="s">
        <v>917</v>
      </c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Row],[ActualResult]]), "_", IF(Table2[[#This Row],[ActualHomeScore]]=Table2[[#This Row],[PredictedHomeScore]], "Y", "N"))</f>
        <v>_</v>
      </c>
      <c r="R808" s="2"/>
      <c r="S808" s="2" t="str">
        <f t="shared" si="36"/>
        <v>_</v>
      </c>
      <c r="T808" s="45">
        <f>IF(VLOOKUP(Table2[[#This Row],[AwayTeam]],Table3[[Teams]:[D]],2)=VLOOKUP(Table2[[#This Row],[HomeTeam]],Table3[[Teams]:[D]],2),1,0)</f>
        <v>1</v>
      </c>
      <c r="U808" s="45">
        <f>IF(VLOOKUP(Table2[[#This Row],[AwayTeam]],Table3[[Teams]:[D]],3)=VLOOKUP(Table2[[#This Row],[HomeTeam]],Table3[[Teams]:[D]],3),1,0)</f>
        <v>1</v>
      </c>
      <c r="V808" s="45">
        <f>IF(VLOOKUP(Table2[[#This Row],[AwayTeam]],Table3[[Teams]:[D]],2)&lt;&gt;VLOOKUP(Table2[[#This Row],[HomeTeam]],Table3[[Teams]:[D]],2),1,0)</f>
        <v>0</v>
      </c>
    </row>
    <row r="809" spans="1:22" x14ac:dyDescent="0.25">
      <c r="B809" s="1">
        <v>45686</v>
      </c>
      <c r="C809" s="9" t="s">
        <v>918</v>
      </c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Row],[ActualResult]]), "_", IF(Table2[[#This Row],[ActualHomeScore]]=Table2[[#This Row],[PredictedHomeScore]], "Y", "N"))</f>
        <v>_</v>
      </c>
      <c r="R809" s="2"/>
      <c r="S809" s="2" t="str">
        <f t="shared" si="36"/>
        <v>_</v>
      </c>
      <c r="T809" s="45">
        <f>IF(VLOOKUP(Table2[[#This Row],[AwayTeam]],Table3[[Teams]:[D]],2)=VLOOKUP(Table2[[#This Row],[HomeTeam]],Table3[[Teams]:[D]],2),1,0)</f>
        <v>0</v>
      </c>
      <c r="U809" s="45">
        <f>IF(VLOOKUP(Table2[[#This Row],[AwayTeam]],Table3[[Teams]:[D]],3)=VLOOKUP(Table2[[#This Row],[HomeTeam]],Table3[[Teams]:[D]],3),1,0)</f>
        <v>0</v>
      </c>
      <c r="V809" s="45">
        <f>IF(VLOOKUP(Table2[[#This Row],[AwayTeam]],Table3[[Teams]:[D]],2)&lt;&gt;VLOOKUP(Table2[[#This Row],[HomeTeam]],Table3[[Teams]:[D]],2),1,0)</f>
        <v>1</v>
      </c>
    </row>
    <row r="810" spans="1:22" x14ac:dyDescent="0.25">
      <c r="B810" s="1">
        <v>45686</v>
      </c>
      <c r="C810" s="9" t="s">
        <v>919</v>
      </c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Row],[ActualResult]]), "_", IF(Table2[[#This Row],[ActualHomeScore]]=Table2[[#This Row],[PredictedHomeScore]], "Y", "N"))</f>
        <v>_</v>
      </c>
      <c r="R810" s="2"/>
      <c r="S810" s="2" t="str">
        <f t="shared" si="36"/>
        <v>_</v>
      </c>
      <c r="T810" s="45">
        <f>IF(VLOOKUP(Table2[[#This Row],[AwayTeam]],Table3[[Teams]:[D]],2)=VLOOKUP(Table2[[#This Row],[HomeTeam]],Table3[[Teams]:[D]],2),1,0)</f>
        <v>0</v>
      </c>
      <c r="U810" s="45">
        <f>IF(VLOOKUP(Table2[[#This Row],[AwayTeam]],Table3[[Teams]:[D]],3)=VLOOKUP(Table2[[#This Row],[HomeTeam]],Table3[[Teams]:[D]],3),1,0)</f>
        <v>0</v>
      </c>
      <c r="V810" s="45">
        <f>IF(VLOOKUP(Table2[[#This Row],[AwayTeam]],Table3[[Teams]:[D]],2)&lt;&gt;VLOOKUP(Table2[[#This Row],[HomeTeam]],Table3[[Teams]:[D]],2),1,0)</f>
        <v>1</v>
      </c>
    </row>
    <row r="811" spans="1:22" x14ac:dyDescent="0.25">
      <c r="B811" s="1">
        <v>45686</v>
      </c>
      <c r="C811" s="9" t="s">
        <v>920</v>
      </c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Row],[ActualResult]]), "_", IF(Table2[[#This Row],[ActualHomeScore]]=Table2[[#This Row],[PredictedHomeScore]], "Y", "N"))</f>
        <v>_</v>
      </c>
      <c r="R811" s="2"/>
      <c r="S811" s="2" t="str">
        <f t="shared" si="36"/>
        <v>_</v>
      </c>
      <c r="T811" s="45">
        <f>IF(VLOOKUP(Table2[[#This Row],[AwayTeam]],Table3[[Teams]:[D]],2)=VLOOKUP(Table2[[#This Row],[HomeTeam]],Table3[[Teams]:[D]],2),1,0)</f>
        <v>1</v>
      </c>
      <c r="U811" s="45">
        <f>IF(VLOOKUP(Table2[[#This Row],[AwayTeam]],Table3[[Teams]:[D]],3)=VLOOKUP(Table2[[#This Row],[HomeTeam]],Table3[[Teams]:[D]],3),1,0)</f>
        <v>1</v>
      </c>
      <c r="V811" s="45">
        <f>IF(VLOOKUP(Table2[[#This Row],[AwayTeam]],Table3[[Teams]:[D]],2)&lt;&gt;VLOOKUP(Table2[[#This Row],[HomeTeam]],Table3[[Teams]:[D]],2),1,0)</f>
        <v>0</v>
      </c>
    </row>
    <row r="812" spans="1:22" x14ac:dyDescent="0.25">
      <c r="B812" s="1">
        <v>45686</v>
      </c>
      <c r="C812" s="9" t="s">
        <v>921</v>
      </c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Row],[ActualResult]]), "_", IF(Table2[[#This Row],[ActualHomeScore]]=Table2[[#This Row],[PredictedHomeScore]], "Y", "N"))</f>
        <v>_</v>
      </c>
      <c r="R812" s="2"/>
      <c r="S812" s="2" t="str">
        <f t="shared" si="36"/>
        <v>_</v>
      </c>
      <c r="T812" s="45">
        <f>IF(VLOOKUP(Table2[[#This Row],[AwayTeam]],Table3[[Teams]:[D]],2)=VLOOKUP(Table2[[#This Row],[HomeTeam]],Table3[[Teams]:[D]],2),1,0)</f>
        <v>1</v>
      </c>
      <c r="U812" s="45">
        <f>IF(VLOOKUP(Table2[[#This Row],[AwayTeam]],Table3[[Teams]:[D]],3)=VLOOKUP(Table2[[#This Row],[HomeTeam]],Table3[[Teams]:[D]],3),1,0)</f>
        <v>0</v>
      </c>
      <c r="V812" s="45">
        <f>IF(VLOOKUP(Table2[[#This Row],[AwayTeam]],Table3[[Teams]:[D]],2)&lt;&gt;VLOOKUP(Table2[[#This Row],[HomeTeam]],Table3[[Teams]:[D]],2),1,0)</f>
        <v>0</v>
      </c>
    </row>
    <row r="813" spans="1:22" x14ac:dyDescent="0.25">
      <c r="A813" s="5"/>
      <c r="B813" s="3">
        <v>45686</v>
      </c>
      <c r="C813" s="10" t="s">
        <v>922</v>
      </c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Row],[ActualResult]]), "_", IF(Table2[[#This Row],[ActualHomeScore]]=Table2[[#This Row],[PredictedHomeScore]], "Y", "N"))</f>
        <v>_</v>
      </c>
      <c r="R813" s="2"/>
      <c r="S813" s="2" t="str">
        <f t="shared" si="36"/>
        <v>_</v>
      </c>
      <c r="T813" s="45">
        <f>IF(VLOOKUP(Table2[[#This Row],[AwayTeam]],Table3[[Teams]:[D]],2)=VLOOKUP(Table2[[#This Row],[HomeTeam]],Table3[[Teams]:[D]],2),1,0)</f>
        <v>0</v>
      </c>
      <c r="U813" s="45">
        <f>IF(VLOOKUP(Table2[[#This Row],[AwayTeam]],Table3[[Teams]:[D]],3)=VLOOKUP(Table2[[#This Row],[HomeTeam]],Table3[[Teams]:[D]],3),1,0)</f>
        <v>0</v>
      </c>
      <c r="V813" s="45">
        <f>IF(VLOOKUP(Table2[[#This Row],[AwayTeam]],Table3[[Teams]:[D]],2)&lt;&gt;VLOOKUP(Table2[[#This Row],[HomeTeam]],Table3[[Teams]:[D]],2),1,0)</f>
        <v>1</v>
      </c>
    </row>
    <row r="814" spans="1:22" x14ac:dyDescent="0.25">
      <c r="B814" s="1">
        <v>45687</v>
      </c>
      <c r="C814" s="9" t="s">
        <v>923</v>
      </c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Row],[ActualResult]]), "_", IF(Table2[[#This Row],[ActualHomeScore]]=Table2[[#This Row],[PredictedHomeScore]], "Y", "N"))</f>
        <v>_</v>
      </c>
      <c r="R814" s="2"/>
      <c r="S814" s="2" t="str">
        <f t="shared" si="36"/>
        <v>_</v>
      </c>
      <c r="T814" s="45">
        <f>IF(VLOOKUP(Table2[[#This Row],[AwayTeam]],Table3[[Teams]:[D]],2)=VLOOKUP(Table2[[#This Row],[HomeTeam]],Table3[[Teams]:[D]],2),1,0)</f>
        <v>0</v>
      </c>
      <c r="U814" s="45">
        <f>IF(VLOOKUP(Table2[[#This Row],[AwayTeam]],Table3[[Teams]:[D]],3)=VLOOKUP(Table2[[#This Row],[HomeTeam]],Table3[[Teams]:[D]],3),1,0)</f>
        <v>0</v>
      </c>
      <c r="V814" s="45">
        <f>IF(VLOOKUP(Table2[[#This Row],[AwayTeam]],Table3[[Teams]:[D]],2)&lt;&gt;VLOOKUP(Table2[[#This Row],[HomeTeam]],Table3[[Teams]:[D]],2),1,0)</f>
        <v>1</v>
      </c>
    </row>
    <row r="815" spans="1:22" x14ac:dyDescent="0.25">
      <c r="B815" s="1">
        <v>45687</v>
      </c>
      <c r="C815" s="9" t="s">
        <v>924</v>
      </c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Row],[ActualResult]]), "_", IF(Table2[[#This Row],[ActualHomeScore]]=Table2[[#This Row],[PredictedHomeScore]], "Y", "N"))</f>
        <v>_</v>
      </c>
      <c r="R815" s="2"/>
      <c r="S815" s="2" t="str">
        <f t="shared" si="36"/>
        <v>_</v>
      </c>
      <c r="T815" s="45">
        <f>IF(VLOOKUP(Table2[[#This Row],[AwayTeam]],Table3[[Teams]:[D]],2)=VLOOKUP(Table2[[#This Row],[HomeTeam]],Table3[[Teams]:[D]],2),1,0)</f>
        <v>0</v>
      </c>
      <c r="U815" s="45">
        <f>IF(VLOOKUP(Table2[[#This Row],[AwayTeam]],Table3[[Teams]:[D]],3)=VLOOKUP(Table2[[#This Row],[HomeTeam]],Table3[[Teams]:[D]],3),1,0)</f>
        <v>0</v>
      </c>
      <c r="V815" s="45">
        <f>IF(VLOOKUP(Table2[[#This Row],[AwayTeam]],Table3[[Teams]:[D]],2)&lt;&gt;VLOOKUP(Table2[[#This Row],[HomeTeam]],Table3[[Teams]:[D]],2),1,0)</f>
        <v>1</v>
      </c>
    </row>
    <row r="816" spans="1:22" x14ac:dyDescent="0.25">
      <c r="B816" s="1">
        <v>45687</v>
      </c>
      <c r="C816" s="9" t="s">
        <v>925</v>
      </c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Row],[ActualResult]]), "_", IF(Table2[[#This Row],[ActualHomeScore]]=Table2[[#This Row],[PredictedHomeScore]], "Y", "N"))</f>
        <v>_</v>
      </c>
      <c r="R816" s="2"/>
      <c r="S816" s="2" t="str">
        <f t="shared" si="36"/>
        <v>_</v>
      </c>
      <c r="T816" s="45">
        <f>IF(VLOOKUP(Table2[[#This Row],[AwayTeam]],Table3[[Teams]:[D]],2)=VLOOKUP(Table2[[#This Row],[HomeTeam]],Table3[[Teams]:[D]],2),1,0)</f>
        <v>1</v>
      </c>
      <c r="U816" s="45">
        <f>IF(VLOOKUP(Table2[[#This Row],[AwayTeam]],Table3[[Teams]:[D]],3)=VLOOKUP(Table2[[#This Row],[HomeTeam]],Table3[[Teams]:[D]],3),1,0)</f>
        <v>0</v>
      </c>
      <c r="V816" s="45">
        <f>IF(VLOOKUP(Table2[[#This Row],[AwayTeam]],Table3[[Teams]:[D]],2)&lt;&gt;VLOOKUP(Table2[[#This Row],[HomeTeam]],Table3[[Teams]:[D]],2),1,0)</f>
        <v>0</v>
      </c>
    </row>
    <row r="817" spans="1:22" x14ac:dyDescent="0.25">
      <c r="B817" s="1">
        <v>45687</v>
      </c>
      <c r="C817" s="9" t="s">
        <v>926</v>
      </c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Row],[ActualResult]]), "_", IF(Table2[[#This Row],[ActualHomeScore]]=Table2[[#This Row],[PredictedHomeScore]], "Y", "N"))</f>
        <v>_</v>
      </c>
      <c r="R817" s="2"/>
      <c r="S817" s="2" t="str">
        <f t="shared" si="36"/>
        <v>_</v>
      </c>
      <c r="T817" s="45">
        <f>IF(VLOOKUP(Table2[[#This Row],[AwayTeam]],Table3[[Teams]:[D]],2)=VLOOKUP(Table2[[#This Row],[HomeTeam]],Table3[[Teams]:[D]],2),1,0)</f>
        <v>0</v>
      </c>
      <c r="U817" s="45">
        <f>IF(VLOOKUP(Table2[[#This Row],[AwayTeam]],Table3[[Teams]:[D]],3)=VLOOKUP(Table2[[#This Row],[HomeTeam]],Table3[[Teams]:[D]],3),1,0)</f>
        <v>0</v>
      </c>
      <c r="V817" s="45">
        <f>IF(VLOOKUP(Table2[[#This Row],[AwayTeam]],Table3[[Teams]:[D]],2)&lt;&gt;VLOOKUP(Table2[[#This Row],[HomeTeam]],Table3[[Teams]:[D]],2),1,0)</f>
        <v>1</v>
      </c>
    </row>
    <row r="818" spans="1:22" x14ac:dyDescent="0.25">
      <c r="B818" s="1">
        <v>45687</v>
      </c>
      <c r="C818" s="9" t="s">
        <v>927</v>
      </c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Row],[ActualResult]]), "_", IF(Table2[[#This Row],[ActualHomeScore]]=Table2[[#This Row],[PredictedHomeScore]], "Y", "N"))</f>
        <v>_</v>
      </c>
      <c r="R818" s="2"/>
      <c r="S818" s="2" t="str">
        <f t="shared" si="36"/>
        <v>_</v>
      </c>
      <c r="T818" s="45">
        <f>IF(VLOOKUP(Table2[[#This Row],[AwayTeam]],Table3[[Teams]:[D]],2)=VLOOKUP(Table2[[#This Row],[HomeTeam]],Table3[[Teams]:[D]],2),1,0)</f>
        <v>0</v>
      </c>
      <c r="U818" s="45">
        <f>IF(VLOOKUP(Table2[[#This Row],[AwayTeam]],Table3[[Teams]:[D]],3)=VLOOKUP(Table2[[#This Row],[HomeTeam]],Table3[[Teams]:[D]],3),1,0)</f>
        <v>0</v>
      </c>
      <c r="V818" s="45">
        <f>IF(VLOOKUP(Table2[[#This Row],[AwayTeam]],Table3[[Teams]:[D]],2)&lt;&gt;VLOOKUP(Table2[[#This Row],[HomeTeam]],Table3[[Teams]:[D]],2),1,0)</f>
        <v>1</v>
      </c>
    </row>
    <row r="819" spans="1:22" x14ac:dyDescent="0.25">
      <c r="B819" s="1">
        <v>45687</v>
      </c>
      <c r="C819" s="9" t="s">
        <v>928</v>
      </c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Row],[ActualResult]]), "_", IF(Table2[[#This Row],[ActualHomeScore]]=Table2[[#This Row],[PredictedHomeScore]], "Y", "N"))</f>
        <v>_</v>
      </c>
      <c r="R819" s="2"/>
      <c r="S819" s="2" t="str">
        <f t="shared" si="36"/>
        <v>_</v>
      </c>
      <c r="T819" s="45">
        <f>IF(VLOOKUP(Table2[[#This Row],[AwayTeam]],Table3[[Teams]:[D]],2)=VLOOKUP(Table2[[#This Row],[HomeTeam]],Table3[[Teams]:[D]],2),1,0)</f>
        <v>1</v>
      </c>
      <c r="U819" s="45">
        <f>IF(VLOOKUP(Table2[[#This Row],[AwayTeam]],Table3[[Teams]:[D]],3)=VLOOKUP(Table2[[#This Row],[HomeTeam]],Table3[[Teams]:[D]],3),1,0)</f>
        <v>1</v>
      </c>
      <c r="V819" s="45">
        <f>IF(VLOOKUP(Table2[[#This Row],[AwayTeam]],Table3[[Teams]:[D]],2)&lt;&gt;VLOOKUP(Table2[[#This Row],[HomeTeam]],Table3[[Teams]:[D]],2),1,0)</f>
        <v>0</v>
      </c>
    </row>
    <row r="820" spans="1:22" x14ac:dyDescent="0.25">
      <c r="B820" s="1">
        <v>45687</v>
      </c>
      <c r="C820" s="9" t="s">
        <v>929</v>
      </c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Row],[ActualResult]]), "_", IF(Table2[[#This Row],[ActualHomeScore]]=Table2[[#This Row],[PredictedHomeScore]], "Y", "N"))</f>
        <v>_</v>
      </c>
      <c r="R820" s="2"/>
      <c r="S820" s="2" t="str">
        <f t="shared" si="36"/>
        <v>_</v>
      </c>
      <c r="T820" s="45">
        <f>IF(VLOOKUP(Table2[[#This Row],[AwayTeam]],Table3[[Teams]:[D]],2)=VLOOKUP(Table2[[#This Row],[HomeTeam]],Table3[[Teams]:[D]],2),1,0)</f>
        <v>1</v>
      </c>
      <c r="U820" s="45">
        <f>IF(VLOOKUP(Table2[[#This Row],[AwayTeam]],Table3[[Teams]:[D]],3)=VLOOKUP(Table2[[#This Row],[HomeTeam]],Table3[[Teams]:[D]],3),1,0)</f>
        <v>1</v>
      </c>
      <c r="V820" s="45">
        <f>IF(VLOOKUP(Table2[[#This Row],[AwayTeam]],Table3[[Teams]:[D]],2)&lt;&gt;VLOOKUP(Table2[[#This Row],[HomeTeam]],Table3[[Teams]:[D]],2),1,0)</f>
        <v>0</v>
      </c>
    </row>
    <row r="821" spans="1:22" x14ac:dyDescent="0.25">
      <c r="B821" s="1">
        <v>45687</v>
      </c>
      <c r="C821" s="9" t="s">
        <v>930</v>
      </c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Row],[ActualResult]]), "_", IF(Table2[[#This Row],[ActualHomeScore]]=Table2[[#This Row],[PredictedHomeScore]], "Y", "N"))</f>
        <v>_</v>
      </c>
      <c r="R821" s="2"/>
      <c r="S821" s="2" t="str">
        <f t="shared" si="36"/>
        <v>_</v>
      </c>
      <c r="T821" s="45">
        <f>IF(VLOOKUP(Table2[[#This Row],[AwayTeam]],Table3[[Teams]:[D]],2)=VLOOKUP(Table2[[#This Row],[HomeTeam]],Table3[[Teams]:[D]],2),1,0)</f>
        <v>0</v>
      </c>
      <c r="U821" s="45">
        <f>IF(VLOOKUP(Table2[[#This Row],[AwayTeam]],Table3[[Teams]:[D]],3)=VLOOKUP(Table2[[#This Row],[HomeTeam]],Table3[[Teams]:[D]],3),1,0)</f>
        <v>0</v>
      </c>
      <c r="V821" s="45">
        <f>IF(VLOOKUP(Table2[[#This Row],[AwayTeam]],Table3[[Teams]:[D]],2)&lt;&gt;VLOOKUP(Table2[[#This Row],[HomeTeam]],Table3[[Teams]:[D]],2),1,0)</f>
        <v>1</v>
      </c>
    </row>
    <row r="822" spans="1:22" x14ac:dyDescent="0.25">
      <c r="B822" s="1">
        <v>45687</v>
      </c>
      <c r="C822" s="9" t="s">
        <v>931</v>
      </c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Row],[ActualResult]]), "_", IF(Table2[[#This Row],[ActualHomeScore]]=Table2[[#This Row],[PredictedHomeScore]], "Y", "N"))</f>
        <v>_</v>
      </c>
      <c r="R822" s="2"/>
      <c r="S822" s="2" t="str">
        <f t="shared" si="36"/>
        <v>_</v>
      </c>
      <c r="T822" s="45">
        <f>IF(VLOOKUP(Table2[[#This Row],[AwayTeam]],Table3[[Teams]:[D]],2)=VLOOKUP(Table2[[#This Row],[HomeTeam]],Table3[[Teams]:[D]],2),1,0)</f>
        <v>0</v>
      </c>
      <c r="U822" s="45">
        <f>IF(VLOOKUP(Table2[[#This Row],[AwayTeam]],Table3[[Teams]:[D]],3)=VLOOKUP(Table2[[#This Row],[HomeTeam]],Table3[[Teams]:[D]],3),1,0)</f>
        <v>0</v>
      </c>
      <c r="V822" s="45">
        <f>IF(VLOOKUP(Table2[[#This Row],[AwayTeam]],Table3[[Teams]:[D]],2)&lt;&gt;VLOOKUP(Table2[[#This Row],[HomeTeam]],Table3[[Teams]:[D]],2),1,0)</f>
        <v>1</v>
      </c>
    </row>
    <row r="823" spans="1:22" x14ac:dyDescent="0.25">
      <c r="A823" s="5"/>
      <c r="B823" s="3">
        <v>45687</v>
      </c>
      <c r="C823" s="10" t="s">
        <v>932</v>
      </c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Row],[ActualResult]]), "_", IF(Table2[[#This Row],[ActualHomeScore]]=Table2[[#This Row],[PredictedHomeScore]], "Y", "N"))</f>
        <v>_</v>
      </c>
      <c r="R823" s="2"/>
      <c r="S823" s="2" t="str">
        <f t="shared" si="36"/>
        <v>_</v>
      </c>
      <c r="T823" s="45">
        <f>IF(VLOOKUP(Table2[[#This Row],[AwayTeam]],Table3[[Teams]:[D]],2)=VLOOKUP(Table2[[#This Row],[HomeTeam]],Table3[[Teams]:[D]],2),1,0)</f>
        <v>1</v>
      </c>
      <c r="U823" s="45">
        <f>IF(VLOOKUP(Table2[[#This Row],[AwayTeam]],Table3[[Teams]:[D]],3)=VLOOKUP(Table2[[#This Row],[HomeTeam]],Table3[[Teams]:[D]],3),1,0)</f>
        <v>1</v>
      </c>
      <c r="V823" s="45">
        <f>IF(VLOOKUP(Table2[[#This Row],[AwayTeam]],Table3[[Teams]:[D]],2)&lt;&gt;VLOOKUP(Table2[[#This Row],[HomeTeam]],Table3[[Teams]:[D]],2),1,0)</f>
        <v>0</v>
      </c>
    </row>
    <row r="824" spans="1:22" x14ac:dyDescent="0.25">
      <c r="B824" s="1">
        <v>45688</v>
      </c>
      <c r="C824" s="9" t="s">
        <v>933</v>
      </c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Row],[ActualResult]]), "_", IF(Table2[[#This Row],[ActualHomeScore]]=Table2[[#This Row],[PredictedHomeScore]], "Y", "N"))</f>
        <v>_</v>
      </c>
      <c r="R824" s="2"/>
      <c r="S824" s="2" t="str">
        <f t="shared" si="36"/>
        <v>_</v>
      </c>
      <c r="T824" s="45">
        <f>IF(VLOOKUP(Table2[[#This Row],[AwayTeam]],Table3[[Teams]:[D]],2)=VLOOKUP(Table2[[#This Row],[HomeTeam]],Table3[[Teams]:[D]],2),1,0)</f>
        <v>0</v>
      </c>
      <c r="U824" s="45">
        <f>IF(VLOOKUP(Table2[[#This Row],[AwayTeam]],Table3[[Teams]:[D]],3)=VLOOKUP(Table2[[#This Row],[HomeTeam]],Table3[[Teams]:[D]],3),1,0)</f>
        <v>0</v>
      </c>
      <c r="V824" s="45">
        <f>IF(VLOOKUP(Table2[[#This Row],[AwayTeam]],Table3[[Teams]:[D]],2)&lt;&gt;VLOOKUP(Table2[[#This Row],[HomeTeam]],Table3[[Teams]:[D]],2),1,0)</f>
        <v>1</v>
      </c>
    </row>
    <row r="825" spans="1:22" x14ac:dyDescent="0.25">
      <c r="B825" s="1">
        <v>45688</v>
      </c>
      <c r="C825" s="9" t="s">
        <v>934</v>
      </c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Row],[ActualResult]]), "_", IF(Table2[[#This Row],[ActualHomeScore]]=Table2[[#This Row],[PredictedHomeScore]], "Y", "N"))</f>
        <v>_</v>
      </c>
      <c r="R825" s="2"/>
      <c r="S825" s="2" t="str">
        <f t="shared" si="36"/>
        <v>_</v>
      </c>
      <c r="T825" s="45">
        <f>IF(VLOOKUP(Table2[[#This Row],[AwayTeam]],Table3[[Teams]:[D]],2)=VLOOKUP(Table2[[#This Row],[HomeTeam]],Table3[[Teams]:[D]],2),1,0)</f>
        <v>1</v>
      </c>
      <c r="U825" s="45">
        <f>IF(VLOOKUP(Table2[[#This Row],[AwayTeam]],Table3[[Teams]:[D]],3)=VLOOKUP(Table2[[#This Row],[HomeTeam]],Table3[[Teams]:[D]],3),1,0)</f>
        <v>0</v>
      </c>
      <c r="V825" s="45">
        <f>IF(VLOOKUP(Table2[[#This Row],[AwayTeam]],Table3[[Teams]:[D]],2)&lt;&gt;VLOOKUP(Table2[[#This Row],[HomeTeam]],Table3[[Teams]:[D]],2),1,0)</f>
        <v>0</v>
      </c>
    </row>
    <row r="826" spans="1:22" x14ac:dyDescent="0.25">
      <c r="B826" s="1">
        <v>45688</v>
      </c>
      <c r="C826" s="9" t="s">
        <v>935</v>
      </c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Row],[ActualResult]]), "_", IF(Table2[[#This Row],[ActualHomeScore]]=Table2[[#This Row],[PredictedHomeScore]], "Y", "N"))</f>
        <v>_</v>
      </c>
      <c r="R826" s="2"/>
      <c r="S826" s="2" t="str">
        <f t="shared" si="36"/>
        <v>_</v>
      </c>
      <c r="T826" s="45">
        <f>IF(VLOOKUP(Table2[[#This Row],[AwayTeam]],Table3[[Teams]:[D]],2)=VLOOKUP(Table2[[#This Row],[HomeTeam]],Table3[[Teams]:[D]],2),1,0)</f>
        <v>1</v>
      </c>
      <c r="U826" s="45">
        <f>IF(VLOOKUP(Table2[[#This Row],[AwayTeam]],Table3[[Teams]:[D]],3)=VLOOKUP(Table2[[#This Row],[HomeTeam]],Table3[[Teams]:[D]],3),1,0)</f>
        <v>1</v>
      </c>
      <c r="V826" s="45">
        <f>IF(VLOOKUP(Table2[[#This Row],[AwayTeam]],Table3[[Teams]:[D]],2)&lt;&gt;VLOOKUP(Table2[[#This Row],[HomeTeam]],Table3[[Teams]:[D]],2),1,0)</f>
        <v>0</v>
      </c>
    </row>
    <row r="827" spans="1:22" x14ac:dyDescent="0.25">
      <c r="A827" s="5"/>
      <c r="B827" s="3">
        <v>45688</v>
      </c>
      <c r="C827" s="10" t="s">
        <v>936</v>
      </c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Row],[ActualResult]]), "_", IF(Table2[[#This Row],[ActualHomeScore]]=Table2[[#This Row],[PredictedHomeScore]], "Y", "N"))</f>
        <v>_</v>
      </c>
      <c r="R827" s="2"/>
      <c r="S827" s="2" t="str">
        <f t="shared" si="36"/>
        <v>_</v>
      </c>
      <c r="T827" s="45">
        <f>IF(VLOOKUP(Table2[[#This Row],[AwayTeam]],Table3[[Teams]:[D]],2)=VLOOKUP(Table2[[#This Row],[HomeTeam]],Table3[[Teams]:[D]],2),1,0)</f>
        <v>0</v>
      </c>
      <c r="U827" s="45">
        <f>IF(VLOOKUP(Table2[[#This Row],[AwayTeam]],Table3[[Teams]:[D]],3)=VLOOKUP(Table2[[#This Row],[HomeTeam]],Table3[[Teams]:[D]],3),1,0)</f>
        <v>0</v>
      </c>
      <c r="V827" s="45">
        <f>IF(VLOOKUP(Table2[[#This Row],[AwayTeam]],Table3[[Teams]:[D]],2)&lt;&gt;VLOOKUP(Table2[[#This Row],[HomeTeam]],Table3[[Teams]:[D]],2),1,0)</f>
        <v>1</v>
      </c>
    </row>
    <row r="828" spans="1:22" x14ac:dyDescent="0.25">
      <c r="B828" s="1">
        <v>45689</v>
      </c>
      <c r="C828" s="9" t="s">
        <v>937</v>
      </c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Row],[ActualResult]]), "_", IF(Table2[[#This Row],[ActualHomeScore]]=Table2[[#This Row],[PredictedHomeScore]], "Y", "N"))</f>
        <v>_</v>
      </c>
      <c r="R828" s="2"/>
      <c r="S828" s="2" t="str">
        <f t="shared" si="36"/>
        <v>_</v>
      </c>
      <c r="T828" s="45">
        <f>IF(VLOOKUP(Table2[[#This Row],[AwayTeam]],Table3[[Teams]:[D]],2)=VLOOKUP(Table2[[#This Row],[HomeTeam]],Table3[[Teams]:[D]],2),1,0)</f>
        <v>0</v>
      </c>
      <c r="U828" s="45">
        <f>IF(VLOOKUP(Table2[[#This Row],[AwayTeam]],Table3[[Teams]:[D]],3)=VLOOKUP(Table2[[#This Row],[HomeTeam]],Table3[[Teams]:[D]],3),1,0)</f>
        <v>0</v>
      </c>
      <c r="V828" s="45">
        <f>IF(VLOOKUP(Table2[[#This Row],[AwayTeam]],Table3[[Teams]:[D]],2)&lt;&gt;VLOOKUP(Table2[[#This Row],[HomeTeam]],Table3[[Teams]:[D]],2),1,0)</f>
        <v>1</v>
      </c>
    </row>
    <row r="829" spans="1:22" x14ac:dyDescent="0.25">
      <c r="B829" s="1">
        <v>45689</v>
      </c>
      <c r="C829" s="9" t="s">
        <v>938</v>
      </c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Row],[ActualResult]]), "_", IF(Table2[[#This Row],[ActualHomeScore]]=Table2[[#This Row],[PredictedHomeScore]], "Y", "N"))</f>
        <v>_</v>
      </c>
      <c r="R829" s="2"/>
      <c r="S829" s="2" t="str">
        <f t="shared" si="36"/>
        <v>_</v>
      </c>
      <c r="T829" s="45">
        <f>IF(VLOOKUP(Table2[[#This Row],[AwayTeam]],Table3[[Teams]:[D]],2)=VLOOKUP(Table2[[#This Row],[HomeTeam]],Table3[[Teams]:[D]],2),1,0)</f>
        <v>1</v>
      </c>
      <c r="U829" s="45">
        <f>IF(VLOOKUP(Table2[[#This Row],[AwayTeam]],Table3[[Teams]:[D]],3)=VLOOKUP(Table2[[#This Row],[HomeTeam]],Table3[[Teams]:[D]],3),1,0)</f>
        <v>0</v>
      </c>
      <c r="V829" s="45">
        <f>IF(VLOOKUP(Table2[[#This Row],[AwayTeam]],Table3[[Teams]:[D]],2)&lt;&gt;VLOOKUP(Table2[[#This Row],[HomeTeam]],Table3[[Teams]:[D]],2),1,0)</f>
        <v>0</v>
      </c>
    </row>
    <row r="830" spans="1:22" x14ac:dyDescent="0.25">
      <c r="B830" s="1">
        <v>45689</v>
      </c>
      <c r="C830" s="9" t="s">
        <v>939</v>
      </c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Row],[ActualResult]]), "_", IF(Table2[[#This Row],[ActualHomeScore]]=Table2[[#This Row],[PredictedHomeScore]], "Y", "N"))</f>
        <v>_</v>
      </c>
      <c r="R830" s="2"/>
      <c r="S830" s="2" t="str">
        <f t="shared" si="36"/>
        <v>_</v>
      </c>
      <c r="T830" s="45">
        <f>IF(VLOOKUP(Table2[[#This Row],[AwayTeam]],Table3[[Teams]:[D]],2)=VLOOKUP(Table2[[#This Row],[HomeTeam]],Table3[[Teams]:[D]],2),1,0)</f>
        <v>0</v>
      </c>
      <c r="U830" s="45">
        <f>IF(VLOOKUP(Table2[[#This Row],[AwayTeam]],Table3[[Teams]:[D]],3)=VLOOKUP(Table2[[#This Row],[HomeTeam]],Table3[[Teams]:[D]],3),1,0)</f>
        <v>0</v>
      </c>
      <c r="V830" s="45">
        <f>IF(VLOOKUP(Table2[[#This Row],[AwayTeam]],Table3[[Teams]:[D]],2)&lt;&gt;VLOOKUP(Table2[[#This Row],[HomeTeam]],Table3[[Teams]:[D]],2),1,0)</f>
        <v>1</v>
      </c>
    </row>
    <row r="831" spans="1:22" x14ac:dyDescent="0.25">
      <c r="B831" s="1">
        <v>45689</v>
      </c>
      <c r="C831" s="9" t="s">
        <v>940</v>
      </c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Row],[ActualResult]]), "_", IF(Table2[[#This Row],[ActualHomeScore]]=Table2[[#This Row],[PredictedHomeScore]], "Y", "N"))</f>
        <v>_</v>
      </c>
      <c r="R831" s="2"/>
      <c r="S831" s="2" t="str">
        <f t="shared" si="36"/>
        <v>_</v>
      </c>
      <c r="T831" s="45">
        <f>IF(VLOOKUP(Table2[[#This Row],[AwayTeam]],Table3[[Teams]:[D]],2)=VLOOKUP(Table2[[#This Row],[HomeTeam]],Table3[[Teams]:[D]],2),1,0)</f>
        <v>1</v>
      </c>
      <c r="U831" s="45">
        <f>IF(VLOOKUP(Table2[[#This Row],[AwayTeam]],Table3[[Teams]:[D]],3)=VLOOKUP(Table2[[#This Row],[HomeTeam]],Table3[[Teams]:[D]],3),1,0)</f>
        <v>0</v>
      </c>
      <c r="V831" s="45">
        <f>IF(VLOOKUP(Table2[[#This Row],[AwayTeam]],Table3[[Teams]:[D]],2)&lt;&gt;VLOOKUP(Table2[[#This Row],[HomeTeam]],Table3[[Teams]:[D]],2),1,0)</f>
        <v>0</v>
      </c>
    </row>
    <row r="832" spans="1:22" x14ac:dyDescent="0.25">
      <c r="B832" s="1">
        <v>45689</v>
      </c>
      <c r="C832" s="9" t="s">
        <v>941</v>
      </c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Row],[ActualResult]]), "_", IF(Table2[[#This Row],[ActualHomeScore]]=Table2[[#This Row],[PredictedHomeScore]], "Y", "N"))</f>
        <v>_</v>
      </c>
      <c r="R832" s="2"/>
      <c r="S832" s="2" t="str">
        <f t="shared" si="36"/>
        <v>_</v>
      </c>
      <c r="T832" s="45">
        <f>IF(VLOOKUP(Table2[[#This Row],[AwayTeam]],Table3[[Teams]:[D]],2)=VLOOKUP(Table2[[#This Row],[HomeTeam]],Table3[[Teams]:[D]],2),1,0)</f>
        <v>0</v>
      </c>
      <c r="U832" s="45">
        <f>IF(VLOOKUP(Table2[[#This Row],[AwayTeam]],Table3[[Teams]:[D]],3)=VLOOKUP(Table2[[#This Row],[HomeTeam]],Table3[[Teams]:[D]],3),1,0)</f>
        <v>0</v>
      </c>
      <c r="V832" s="45">
        <f>IF(VLOOKUP(Table2[[#This Row],[AwayTeam]],Table3[[Teams]:[D]],2)&lt;&gt;VLOOKUP(Table2[[#This Row],[HomeTeam]],Table3[[Teams]:[D]],2),1,0)</f>
        <v>1</v>
      </c>
    </row>
    <row r="833" spans="1:22" x14ac:dyDescent="0.25">
      <c r="B833" s="1">
        <v>45689</v>
      </c>
      <c r="C833" s="9" t="s">
        <v>942</v>
      </c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Row],[ActualResult]]), "_", IF(Table2[[#This Row],[ActualHomeScore]]=Table2[[#This Row],[PredictedHomeScore]], "Y", "N"))</f>
        <v>_</v>
      </c>
      <c r="R833" s="2"/>
      <c r="S833" s="2" t="str">
        <f t="shared" si="36"/>
        <v>_</v>
      </c>
      <c r="T833" s="45">
        <f>IF(VLOOKUP(Table2[[#This Row],[AwayTeam]],Table3[[Teams]:[D]],2)=VLOOKUP(Table2[[#This Row],[HomeTeam]],Table3[[Teams]:[D]],2),1,0)</f>
        <v>0</v>
      </c>
      <c r="U833" s="45">
        <f>IF(VLOOKUP(Table2[[#This Row],[AwayTeam]],Table3[[Teams]:[D]],3)=VLOOKUP(Table2[[#This Row],[HomeTeam]],Table3[[Teams]:[D]],3),1,0)</f>
        <v>0</v>
      </c>
      <c r="V833" s="45">
        <f>IF(VLOOKUP(Table2[[#This Row],[AwayTeam]],Table3[[Teams]:[D]],2)&lt;&gt;VLOOKUP(Table2[[#This Row],[HomeTeam]],Table3[[Teams]:[D]],2),1,0)</f>
        <v>1</v>
      </c>
    </row>
    <row r="834" spans="1:22" x14ac:dyDescent="0.25">
      <c r="B834" s="1">
        <v>45689</v>
      </c>
      <c r="C834" s="9" t="s">
        <v>943</v>
      </c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Row],[ActualResult]]), "_", IF(Table2[[#This Row],[ActualHomeScore]]=Table2[[#This Row],[PredictedHomeScore]], "Y", "N"))</f>
        <v>_</v>
      </c>
      <c r="R834" s="2"/>
      <c r="S834" s="2" t="str">
        <f t="shared" si="36"/>
        <v>_</v>
      </c>
      <c r="T834" s="45">
        <f>IF(VLOOKUP(Table2[[#This Row],[AwayTeam]],Table3[[Teams]:[D]],2)=VLOOKUP(Table2[[#This Row],[HomeTeam]],Table3[[Teams]:[D]],2),1,0)</f>
        <v>0</v>
      </c>
      <c r="U834" s="45">
        <f>IF(VLOOKUP(Table2[[#This Row],[AwayTeam]],Table3[[Teams]:[D]],3)=VLOOKUP(Table2[[#This Row],[HomeTeam]],Table3[[Teams]:[D]],3),1,0)</f>
        <v>0</v>
      </c>
      <c r="V834" s="45">
        <f>IF(VLOOKUP(Table2[[#This Row],[AwayTeam]],Table3[[Teams]:[D]],2)&lt;&gt;VLOOKUP(Table2[[#This Row],[HomeTeam]],Table3[[Teams]:[D]],2),1,0)</f>
        <v>1</v>
      </c>
    </row>
    <row r="835" spans="1:22" x14ac:dyDescent="0.25">
      <c r="B835" s="1">
        <v>45689</v>
      </c>
      <c r="C835" s="9" t="s">
        <v>944</v>
      </c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Row],[ActualResult]]),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  <c r="T835" s="45">
        <f>IF(VLOOKUP(Table2[[#This Row],[AwayTeam]],Table3[[Teams]:[D]],2)=VLOOKUP(Table2[[#This Row],[HomeTeam]],Table3[[Teams]:[D]],2),1,0)</f>
        <v>0</v>
      </c>
      <c r="U835" s="45">
        <f>IF(VLOOKUP(Table2[[#This Row],[AwayTeam]],Table3[[Teams]:[D]],3)=VLOOKUP(Table2[[#This Row],[HomeTeam]],Table3[[Teams]:[D]],3),1,0)</f>
        <v>0</v>
      </c>
      <c r="V835" s="45">
        <f>IF(VLOOKUP(Table2[[#This Row],[AwayTeam]],Table3[[Teams]:[D]],2)&lt;&gt;VLOOKUP(Table2[[#This Row],[HomeTeam]],Table3[[Teams]:[D]],2),1,0)</f>
        <v>1</v>
      </c>
    </row>
    <row r="836" spans="1:22" x14ac:dyDescent="0.25">
      <c r="A836" s="5"/>
      <c r="B836" s="3">
        <v>45689</v>
      </c>
      <c r="C836" s="10" t="s">
        <v>945</v>
      </c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Row],[ActualResult]]), "_", IF(Table2[[#This Row],[ActualHomeScore]]=Table2[[#This Row],[PredictedHomeScore]], "Y", "N"))</f>
        <v>_</v>
      </c>
      <c r="R836" s="2"/>
      <c r="S836" s="2" t="str">
        <f t="shared" si="39"/>
        <v>_</v>
      </c>
      <c r="T836" s="45">
        <f>IF(VLOOKUP(Table2[[#This Row],[AwayTeam]],Table3[[Teams]:[D]],2)=VLOOKUP(Table2[[#This Row],[HomeTeam]],Table3[[Teams]:[D]],2),1,0)</f>
        <v>0</v>
      </c>
      <c r="U836" s="45">
        <f>IF(VLOOKUP(Table2[[#This Row],[AwayTeam]],Table3[[Teams]:[D]],3)=VLOOKUP(Table2[[#This Row],[HomeTeam]],Table3[[Teams]:[D]],3),1,0)</f>
        <v>0</v>
      </c>
      <c r="V836" s="45">
        <f>IF(VLOOKUP(Table2[[#This Row],[AwayTeam]],Table3[[Teams]:[D]],2)&lt;&gt;VLOOKUP(Table2[[#This Row],[HomeTeam]],Table3[[Teams]:[D]],2),1,0)</f>
        <v>1</v>
      </c>
    </row>
    <row r="837" spans="1:22" x14ac:dyDescent="0.25">
      <c r="B837" s="1">
        <v>45690</v>
      </c>
      <c r="C837" s="9" t="s">
        <v>946</v>
      </c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Row],[ActualResult]]), "_", IF(Table2[[#This Row],[ActualHomeScore]]=Table2[[#This Row],[PredictedHomeScore]], "Y", "N"))</f>
        <v>_</v>
      </c>
      <c r="R837" s="2"/>
      <c r="S837" s="2" t="str">
        <f t="shared" si="39"/>
        <v>_</v>
      </c>
      <c r="T837" s="45">
        <f>IF(VLOOKUP(Table2[[#This Row],[AwayTeam]],Table3[[Teams]:[D]],2)=VLOOKUP(Table2[[#This Row],[HomeTeam]],Table3[[Teams]:[D]],2),1,0)</f>
        <v>1</v>
      </c>
      <c r="U837" s="45">
        <f>IF(VLOOKUP(Table2[[#This Row],[AwayTeam]],Table3[[Teams]:[D]],3)=VLOOKUP(Table2[[#This Row],[HomeTeam]],Table3[[Teams]:[D]],3),1,0)</f>
        <v>0</v>
      </c>
      <c r="V837" s="45">
        <f>IF(VLOOKUP(Table2[[#This Row],[AwayTeam]],Table3[[Teams]:[D]],2)&lt;&gt;VLOOKUP(Table2[[#This Row],[HomeTeam]],Table3[[Teams]:[D]],2),1,0)</f>
        <v>0</v>
      </c>
    </row>
    <row r="838" spans="1:22" x14ac:dyDescent="0.25">
      <c r="B838" s="1">
        <v>45690</v>
      </c>
      <c r="C838" s="9" t="s">
        <v>947</v>
      </c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Row],[ActualResult]]), "_", IF(Table2[[#This Row],[ActualHomeScore]]=Table2[[#This Row],[PredictedHomeScore]], "Y", "N"))</f>
        <v>_</v>
      </c>
      <c r="R838" s="2"/>
      <c r="S838" s="2" t="str">
        <f t="shared" si="39"/>
        <v>_</v>
      </c>
      <c r="T838" s="45">
        <f>IF(VLOOKUP(Table2[[#This Row],[AwayTeam]],Table3[[Teams]:[D]],2)=VLOOKUP(Table2[[#This Row],[HomeTeam]],Table3[[Teams]:[D]],2),1,0)</f>
        <v>0</v>
      </c>
      <c r="U838" s="45">
        <f>IF(VLOOKUP(Table2[[#This Row],[AwayTeam]],Table3[[Teams]:[D]],3)=VLOOKUP(Table2[[#This Row],[HomeTeam]],Table3[[Teams]:[D]],3),1,0)</f>
        <v>0</v>
      </c>
      <c r="V838" s="45">
        <f>IF(VLOOKUP(Table2[[#This Row],[AwayTeam]],Table3[[Teams]:[D]],2)&lt;&gt;VLOOKUP(Table2[[#This Row],[HomeTeam]],Table3[[Teams]:[D]],2),1,0)</f>
        <v>1</v>
      </c>
    </row>
    <row r="839" spans="1:22" x14ac:dyDescent="0.25">
      <c r="B839" s="1">
        <v>45690</v>
      </c>
      <c r="C839" s="9" t="s">
        <v>948</v>
      </c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Row],[ActualResult]]), "_", IF(Table2[[#This Row],[ActualHomeScore]]=Table2[[#This Row],[PredictedHomeScore]], "Y", "N"))</f>
        <v>_</v>
      </c>
      <c r="R839" s="2"/>
      <c r="S839" s="2" t="str">
        <f t="shared" si="39"/>
        <v>_</v>
      </c>
      <c r="T839" s="45">
        <f>IF(VLOOKUP(Table2[[#This Row],[AwayTeam]],Table3[[Teams]:[D]],2)=VLOOKUP(Table2[[#This Row],[HomeTeam]],Table3[[Teams]:[D]],2),1,0)</f>
        <v>0</v>
      </c>
      <c r="U839" s="45">
        <f>IF(VLOOKUP(Table2[[#This Row],[AwayTeam]],Table3[[Teams]:[D]],3)=VLOOKUP(Table2[[#This Row],[HomeTeam]],Table3[[Teams]:[D]],3),1,0)</f>
        <v>0</v>
      </c>
      <c r="V839" s="45">
        <f>IF(VLOOKUP(Table2[[#This Row],[AwayTeam]],Table3[[Teams]:[D]],2)&lt;&gt;VLOOKUP(Table2[[#This Row],[HomeTeam]],Table3[[Teams]:[D]],2),1,0)</f>
        <v>1</v>
      </c>
    </row>
    <row r="840" spans="1:22" x14ac:dyDescent="0.25">
      <c r="B840" s="1">
        <v>45690</v>
      </c>
      <c r="C840" s="9" t="s">
        <v>949</v>
      </c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Row],[ActualResult]]), "_", IF(Table2[[#This Row],[ActualHomeScore]]=Table2[[#This Row],[PredictedHomeScore]], "Y", "N"))</f>
        <v>_</v>
      </c>
      <c r="R840" s="2"/>
      <c r="S840" s="2" t="str">
        <f t="shared" si="39"/>
        <v>_</v>
      </c>
      <c r="T840" s="45">
        <f>IF(VLOOKUP(Table2[[#This Row],[AwayTeam]],Table3[[Teams]:[D]],2)=VLOOKUP(Table2[[#This Row],[HomeTeam]],Table3[[Teams]:[D]],2),1,0)</f>
        <v>1</v>
      </c>
      <c r="U840" s="45">
        <f>IF(VLOOKUP(Table2[[#This Row],[AwayTeam]],Table3[[Teams]:[D]],3)=VLOOKUP(Table2[[#This Row],[HomeTeam]],Table3[[Teams]:[D]],3),1,0)</f>
        <v>0</v>
      </c>
      <c r="V840" s="45">
        <f>IF(VLOOKUP(Table2[[#This Row],[AwayTeam]],Table3[[Teams]:[D]],2)&lt;&gt;VLOOKUP(Table2[[#This Row],[HomeTeam]],Table3[[Teams]:[D]],2),1,0)</f>
        <v>0</v>
      </c>
    </row>
    <row r="841" spans="1:22" x14ac:dyDescent="0.25">
      <c r="B841" s="1">
        <v>45690</v>
      </c>
      <c r="C841" s="9" t="s">
        <v>950</v>
      </c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Row],[ActualResult]]), "_", IF(Table2[[#This Row],[ActualHomeScore]]=Table2[[#This Row],[PredictedHomeScore]], "Y", "N"))</f>
        <v>_</v>
      </c>
      <c r="R841" s="2"/>
      <c r="S841" s="2" t="str">
        <f t="shared" si="39"/>
        <v>_</v>
      </c>
      <c r="T841" s="45">
        <f>IF(VLOOKUP(Table2[[#This Row],[AwayTeam]],Table3[[Teams]:[D]],2)=VLOOKUP(Table2[[#This Row],[HomeTeam]],Table3[[Teams]:[D]],2),1,0)</f>
        <v>0</v>
      </c>
      <c r="U841" s="45">
        <f>IF(VLOOKUP(Table2[[#This Row],[AwayTeam]],Table3[[Teams]:[D]],3)=VLOOKUP(Table2[[#This Row],[HomeTeam]],Table3[[Teams]:[D]],3),1,0)</f>
        <v>0</v>
      </c>
      <c r="V841" s="45">
        <f>IF(VLOOKUP(Table2[[#This Row],[AwayTeam]],Table3[[Teams]:[D]],2)&lt;&gt;VLOOKUP(Table2[[#This Row],[HomeTeam]],Table3[[Teams]:[D]],2),1,0)</f>
        <v>1</v>
      </c>
    </row>
    <row r="842" spans="1:22" x14ac:dyDescent="0.25">
      <c r="B842" s="1">
        <v>45690</v>
      </c>
      <c r="C842" s="9" t="s">
        <v>951</v>
      </c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Row],[ActualResult]]), "_", IF(Table2[[#This Row],[ActualHomeScore]]=Table2[[#This Row],[PredictedHomeScore]], "Y", "N"))</f>
        <v>_</v>
      </c>
      <c r="R842" s="2"/>
      <c r="S842" s="2" t="str">
        <f t="shared" si="39"/>
        <v>_</v>
      </c>
      <c r="T842" s="45">
        <f>IF(VLOOKUP(Table2[[#This Row],[AwayTeam]],Table3[[Teams]:[D]],2)=VLOOKUP(Table2[[#This Row],[HomeTeam]],Table3[[Teams]:[D]],2),1,0)</f>
        <v>0</v>
      </c>
      <c r="U842" s="45">
        <f>IF(VLOOKUP(Table2[[#This Row],[AwayTeam]],Table3[[Teams]:[D]],3)=VLOOKUP(Table2[[#This Row],[HomeTeam]],Table3[[Teams]:[D]],3),1,0)</f>
        <v>0</v>
      </c>
      <c r="V842" s="45">
        <f>IF(VLOOKUP(Table2[[#This Row],[AwayTeam]],Table3[[Teams]:[D]],2)&lt;&gt;VLOOKUP(Table2[[#This Row],[HomeTeam]],Table3[[Teams]:[D]],2),1,0)</f>
        <v>1</v>
      </c>
    </row>
    <row r="843" spans="1:22" x14ac:dyDescent="0.25">
      <c r="B843" s="1">
        <v>45690</v>
      </c>
      <c r="C843" s="9" t="s">
        <v>952</v>
      </c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Row],[ActualResult]]), "_", IF(Table2[[#This Row],[ActualHomeScore]]=Table2[[#This Row],[PredictedHomeScore]], "Y", "N"))</f>
        <v>_</v>
      </c>
      <c r="R843" s="2"/>
      <c r="S843" s="2" t="str">
        <f t="shared" si="39"/>
        <v>_</v>
      </c>
      <c r="T843" s="45">
        <f>IF(VLOOKUP(Table2[[#This Row],[AwayTeam]],Table3[[Teams]:[D]],2)=VLOOKUP(Table2[[#This Row],[HomeTeam]],Table3[[Teams]:[D]],2),1,0)</f>
        <v>1</v>
      </c>
      <c r="U843" s="45">
        <f>IF(VLOOKUP(Table2[[#This Row],[AwayTeam]],Table3[[Teams]:[D]],3)=VLOOKUP(Table2[[#This Row],[HomeTeam]],Table3[[Teams]:[D]],3),1,0)</f>
        <v>1</v>
      </c>
      <c r="V843" s="45">
        <f>IF(VLOOKUP(Table2[[#This Row],[AwayTeam]],Table3[[Teams]:[D]],2)&lt;&gt;VLOOKUP(Table2[[#This Row],[HomeTeam]],Table3[[Teams]:[D]],2),1,0)</f>
        <v>0</v>
      </c>
    </row>
    <row r="844" spans="1:22" x14ac:dyDescent="0.25">
      <c r="B844" s="1">
        <v>45690</v>
      </c>
      <c r="C844" s="9" t="s">
        <v>953</v>
      </c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Row],[ActualResult]]), "_", IF(Table2[[#This Row],[ActualHomeScore]]=Table2[[#This Row],[PredictedHomeScore]], "Y", "N"))</f>
        <v>_</v>
      </c>
      <c r="R844" s="2"/>
      <c r="S844" s="2" t="str">
        <f t="shared" si="39"/>
        <v>_</v>
      </c>
      <c r="T844" s="45">
        <f>IF(VLOOKUP(Table2[[#This Row],[AwayTeam]],Table3[[Teams]:[D]],2)=VLOOKUP(Table2[[#This Row],[HomeTeam]],Table3[[Teams]:[D]],2),1,0)</f>
        <v>0</v>
      </c>
      <c r="U844" s="45">
        <f>IF(VLOOKUP(Table2[[#This Row],[AwayTeam]],Table3[[Teams]:[D]],3)=VLOOKUP(Table2[[#This Row],[HomeTeam]],Table3[[Teams]:[D]],3),1,0)</f>
        <v>0</v>
      </c>
      <c r="V844" s="45">
        <f>IF(VLOOKUP(Table2[[#This Row],[AwayTeam]],Table3[[Teams]:[D]],2)&lt;&gt;VLOOKUP(Table2[[#This Row],[HomeTeam]],Table3[[Teams]:[D]],2),1,0)</f>
        <v>1</v>
      </c>
    </row>
    <row r="845" spans="1:22" x14ac:dyDescent="0.25">
      <c r="A845" s="5"/>
      <c r="B845" s="3">
        <v>45690</v>
      </c>
      <c r="C845" s="10" t="s">
        <v>954</v>
      </c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Row],[ActualResult]]), "_", IF(Table2[[#This Row],[ActualHomeScore]]=Table2[[#This Row],[PredictedHomeScore]], "Y", "N"))</f>
        <v>_</v>
      </c>
      <c r="R845" s="2"/>
      <c r="S845" s="2" t="str">
        <f t="shared" si="39"/>
        <v>_</v>
      </c>
      <c r="T845" s="45">
        <f>IF(VLOOKUP(Table2[[#This Row],[AwayTeam]],Table3[[Teams]:[D]],2)=VLOOKUP(Table2[[#This Row],[HomeTeam]],Table3[[Teams]:[D]],2),1,0)</f>
        <v>1</v>
      </c>
      <c r="U845" s="45">
        <f>IF(VLOOKUP(Table2[[#This Row],[AwayTeam]],Table3[[Teams]:[D]],3)=VLOOKUP(Table2[[#This Row],[HomeTeam]],Table3[[Teams]:[D]],3),1,0)</f>
        <v>1</v>
      </c>
      <c r="V845" s="45">
        <f>IF(VLOOKUP(Table2[[#This Row],[AwayTeam]],Table3[[Teams]:[D]],2)&lt;&gt;VLOOKUP(Table2[[#This Row],[HomeTeam]],Table3[[Teams]:[D]],2),1,0)</f>
        <v>0</v>
      </c>
    </row>
    <row r="846" spans="1:22" x14ac:dyDescent="0.25">
      <c r="A846" s="15"/>
      <c r="B846" s="16">
        <v>45691</v>
      </c>
      <c r="C846" s="17" t="s">
        <v>955</v>
      </c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Row],[ActualResult]]), "_", IF(Table2[[#This Row],[ActualHomeScore]]=Table2[[#This Row],[PredictedHomeScore]], "Y", "N"))</f>
        <v>_</v>
      </c>
      <c r="R846" s="2"/>
      <c r="S846" s="2" t="str">
        <f t="shared" si="39"/>
        <v>_</v>
      </c>
      <c r="T846" s="45">
        <f>IF(VLOOKUP(Table2[[#This Row],[AwayTeam]],Table3[[Teams]:[D]],2)=VLOOKUP(Table2[[#This Row],[HomeTeam]],Table3[[Teams]:[D]],2),1,0)</f>
        <v>0</v>
      </c>
      <c r="U846" s="45">
        <f>IF(VLOOKUP(Table2[[#This Row],[AwayTeam]],Table3[[Teams]:[D]],3)=VLOOKUP(Table2[[#This Row],[HomeTeam]],Table3[[Teams]:[D]],3),1,0)</f>
        <v>0</v>
      </c>
      <c r="V846" s="45">
        <f>IF(VLOOKUP(Table2[[#This Row],[AwayTeam]],Table3[[Teams]:[D]],2)&lt;&gt;VLOOKUP(Table2[[#This Row],[HomeTeam]],Table3[[Teams]:[D]],2),1,0)</f>
        <v>1</v>
      </c>
    </row>
    <row r="847" spans="1:22" x14ac:dyDescent="0.25">
      <c r="B847" s="1">
        <v>45692</v>
      </c>
      <c r="C847" s="9" t="s">
        <v>956</v>
      </c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Row],[ActualResult]]), "_", IF(Table2[[#This Row],[ActualHomeScore]]=Table2[[#This Row],[PredictedHomeScore]], "Y", "N"))</f>
        <v>_</v>
      </c>
      <c r="R847" s="2"/>
      <c r="S847" s="2" t="str">
        <f t="shared" si="39"/>
        <v>_</v>
      </c>
      <c r="T847" s="45">
        <f>IF(VLOOKUP(Table2[[#This Row],[AwayTeam]],Table3[[Teams]:[D]],2)=VLOOKUP(Table2[[#This Row],[HomeTeam]],Table3[[Teams]:[D]],2),1,0)</f>
        <v>0</v>
      </c>
      <c r="U847" s="45">
        <f>IF(VLOOKUP(Table2[[#This Row],[AwayTeam]],Table3[[Teams]:[D]],3)=VLOOKUP(Table2[[#This Row],[HomeTeam]],Table3[[Teams]:[D]],3),1,0)</f>
        <v>0</v>
      </c>
      <c r="V847" s="45">
        <f>IF(VLOOKUP(Table2[[#This Row],[AwayTeam]],Table3[[Teams]:[D]],2)&lt;&gt;VLOOKUP(Table2[[#This Row],[HomeTeam]],Table3[[Teams]:[D]],2),1,0)</f>
        <v>1</v>
      </c>
    </row>
    <row r="848" spans="1:22" x14ac:dyDescent="0.25">
      <c r="B848" s="1">
        <v>45692</v>
      </c>
      <c r="C848" s="9" t="s">
        <v>957</v>
      </c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Row],[ActualResult]]), "_", IF(Table2[[#This Row],[ActualHomeScore]]=Table2[[#This Row],[PredictedHomeScore]], "Y", "N"))</f>
        <v>_</v>
      </c>
      <c r="R848" s="2"/>
      <c r="S848" s="2" t="str">
        <f t="shared" si="39"/>
        <v>_</v>
      </c>
      <c r="T848" s="45">
        <f>IF(VLOOKUP(Table2[[#This Row],[AwayTeam]],Table3[[Teams]:[D]],2)=VLOOKUP(Table2[[#This Row],[HomeTeam]],Table3[[Teams]:[D]],2),1,0)</f>
        <v>1</v>
      </c>
      <c r="U848" s="45">
        <f>IF(VLOOKUP(Table2[[#This Row],[AwayTeam]],Table3[[Teams]:[D]],3)=VLOOKUP(Table2[[#This Row],[HomeTeam]],Table3[[Teams]:[D]],3),1,0)</f>
        <v>0</v>
      </c>
      <c r="V848" s="45">
        <f>IF(VLOOKUP(Table2[[#This Row],[AwayTeam]],Table3[[Teams]:[D]],2)&lt;&gt;VLOOKUP(Table2[[#This Row],[HomeTeam]],Table3[[Teams]:[D]],2),1,0)</f>
        <v>0</v>
      </c>
    </row>
    <row r="849" spans="1:22" x14ac:dyDescent="0.25">
      <c r="B849" s="1">
        <v>45692</v>
      </c>
      <c r="C849" s="9" t="s">
        <v>958</v>
      </c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Row],[ActualResult]]), "_", IF(Table2[[#This Row],[ActualHomeScore]]=Table2[[#This Row],[PredictedHomeScore]], "Y", "N"))</f>
        <v>_</v>
      </c>
      <c r="R849" s="2"/>
      <c r="S849" s="2" t="str">
        <f t="shared" si="39"/>
        <v>_</v>
      </c>
      <c r="T849" s="45">
        <f>IF(VLOOKUP(Table2[[#This Row],[AwayTeam]],Table3[[Teams]:[D]],2)=VLOOKUP(Table2[[#This Row],[HomeTeam]],Table3[[Teams]:[D]],2),1,0)</f>
        <v>1</v>
      </c>
      <c r="U849" s="45">
        <f>IF(VLOOKUP(Table2[[#This Row],[AwayTeam]],Table3[[Teams]:[D]],3)=VLOOKUP(Table2[[#This Row],[HomeTeam]],Table3[[Teams]:[D]],3),1,0)</f>
        <v>1</v>
      </c>
      <c r="V849" s="45">
        <f>IF(VLOOKUP(Table2[[#This Row],[AwayTeam]],Table3[[Teams]:[D]],2)&lt;&gt;VLOOKUP(Table2[[#This Row],[HomeTeam]],Table3[[Teams]:[D]],2),1,0)</f>
        <v>0</v>
      </c>
    </row>
    <row r="850" spans="1:22" x14ac:dyDescent="0.25">
      <c r="B850" s="1">
        <v>45692</v>
      </c>
      <c r="C850" s="9" t="s">
        <v>959</v>
      </c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Row],[ActualResult]]), "_", IF(Table2[[#This Row],[ActualHomeScore]]=Table2[[#This Row],[PredictedHomeScore]], "Y", "N"))</f>
        <v>_</v>
      </c>
      <c r="R850" s="2"/>
      <c r="S850" s="2" t="str">
        <f t="shared" si="39"/>
        <v>_</v>
      </c>
      <c r="T850" s="45">
        <f>IF(VLOOKUP(Table2[[#This Row],[AwayTeam]],Table3[[Teams]:[D]],2)=VLOOKUP(Table2[[#This Row],[HomeTeam]],Table3[[Teams]:[D]],2),1,0)</f>
        <v>1</v>
      </c>
      <c r="U850" s="45">
        <f>IF(VLOOKUP(Table2[[#This Row],[AwayTeam]],Table3[[Teams]:[D]],3)=VLOOKUP(Table2[[#This Row],[HomeTeam]],Table3[[Teams]:[D]],3),1,0)</f>
        <v>1</v>
      </c>
      <c r="V850" s="45">
        <f>IF(VLOOKUP(Table2[[#This Row],[AwayTeam]],Table3[[Teams]:[D]],2)&lt;&gt;VLOOKUP(Table2[[#This Row],[HomeTeam]],Table3[[Teams]:[D]],2),1,0)</f>
        <v>0</v>
      </c>
    </row>
    <row r="851" spans="1:22" x14ac:dyDescent="0.25">
      <c r="B851" s="1">
        <v>45692</v>
      </c>
      <c r="C851" s="9" t="s">
        <v>960</v>
      </c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Row],[ActualResult]]), "_", IF(Table2[[#This Row],[ActualHomeScore]]=Table2[[#This Row],[PredictedHomeScore]], "Y", "N"))</f>
        <v>_</v>
      </c>
      <c r="R851" s="2"/>
      <c r="S851" s="2" t="str">
        <f t="shared" si="39"/>
        <v>_</v>
      </c>
      <c r="T851" s="45">
        <f>IF(VLOOKUP(Table2[[#This Row],[AwayTeam]],Table3[[Teams]:[D]],2)=VLOOKUP(Table2[[#This Row],[HomeTeam]],Table3[[Teams]:[D]],2),1,0)</f>
        <v>1</v>
      </c>
      <c r="U851" s="45">
        <f>IF(VLOOKUP(Table2[[#This Row],[AwayTeam]],Table3[[Teams]:[D]],3)=VLOOKUP(Table2[[#This Row],[HomeTeam]],Table3[[Teams]:[D]],3),1,0)</f>
        <v>0</v>
      </c>
      <c r="V851" s="45">
        <f>IF(VLOOKUP(Table2[[#This Row],[AwayTeam]],Table3[[Teams]:[D]],2)&lt;&gt;VLOOKUP(Table2[[#This Row],[HomeTeam]],Table3[[Teams]:[D]],2),1,0)</f>
        <v>0</v>
      </c>
    </row>
    <row r="852" spans="1:22" x14ac:dyDescent="0.25">
      <c r="B852" s="1">
        <v>45692</v>
      </c>
      <c r="C852" s="9" t="s">
        <v>961</v>
      </c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Row],[ActualResult]]), "_", IF(Table2[[#This Row],[ActualHomeScore]]=Table2[[#This Row],[PredictedHomeScore]], "Y", "N"))</f>
        <v>_</v>
      </c>
      <c r="R852" s="2"/>
      <c r="S852" s="2" t="str">
        <f t="shared" si="39"/>
        <v>_</v>
      </c>
      <c r="T852" s="45">
        <f>IF(VLOOKUP(Table2[[#This Row],[AwayTeam]],Table3[[Teams]:[D]],2)=VLOOKUP(Table2[[#This Row],[HomeTeam]],Table3[[Teams]:[D]],2),1,0)</f>
        <v>0</v>
      </c>
      <c r="U852" s="45">
        <f>IF(VLOOKUP(Table2[[#This Row],[AwayTeam]],Table3[[Teams]:[D]],3)=VLOOKUP(Table2[[#This Row],[HomeTeam]],Table3[[Teams]:[D]],3),1,0)</f>
        <v>0</v>
      </c>
      <c r="V852" s="45">
        <f>IF(VLOOKUP(Table2[[#This Row],[AwayTeam]],Table3[[Teams]:[D]],2)&lt;&gt;VLOOKUP(Table2[[#This Row],[HomeTeam]],Table3[[Teams]:[D]],2),1,0)</f>
        <v>1</v>
      </c>
    </row>
    <row r="853" spans="1:22" x14ac:dyDescent="0.25">
      <c r="B853" s="1">
        <v>45692</v>
      </c>
      <c r="C853" s="9" t="s">
        <v>962</v>
      </c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Row],[ActualResult]]), "_", IF(Table2[[#This Row],[ActualHomeScore]]=Table2[[#This Row],[PredictedHomeScore]], "Y", "N"))</f>
        <v>_</v>
      </c>
      <c r="R853" s="2"/>
      <c r="S853" s="2" t="str">
        <f t="shared" si="39"/>
        <v>_</v>
      </c>
      <c r="T853" s="45">
        <f>IF(VLOOKUP(Table2[[#This Row],[AwayTeam]],Table3[[Teams]:[D]],2)=VLOOKUP(Table2[[#This Row],[HomeTeam]],Table3[[Teams]:[D]],2),1,0)</f>
        <v>1</v>
      </c>
      <c r="U853" s="45">
        <f>IF(VLOOKUP(Table2[[#This Row],[AwayTeam]],Table3[[Teams]:[D]],3)=VLOOKUP(Table2[[#This Row],[HomeTeam]],Table3[[Teams]:[D]],3),1,0)</f>
        <v>0</v>
      </c>
      <c r="V853" s="45">
        <f>IF(VLOOKUP(Table2[[#This Row],[AwayTeam]],Table3[[Teams]:[D]],2)&lt;&gt;VLOOKUP(Table2[[#This Row],[HomeTeam]],Table3[[Teams]:[D]],2),1,0)</f>
        <v>0</v>
      </c>
    </row>
    <row r="854" spans="1:22" x14ac:dyDescent="0.25">
      <c r="B854" s="1">
        <v>45692</v>
      </c>
      <c r="C854" s="9" t="s">
        <v>963</v>
      </c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Row],[ActualResult]]), "_", IF(Table2[[#This Row],[ActualHomeScore]]=Table2[[#This Row],[PredictedHomeScore]], "Y", "N"))</f>
        <v>_</v>
      </c>
      <c r="R854" s="2"/>
      <c r="S854" s="2" t="str">
        <f t="shared" si="39"/>
        <v>_</v>
      </c>
      <c r="T854" s="45">
        <f>IF(VLOOKUP(Table2[[#This Row],[AwayTeam]],Table3[[Teams]:[D]],2)=VLOOKUP(Table2[[#This Row],[HomeTeam]],Table3[[Teams]:[D]],2),1,0)</f>
        <v>0</v>
      </c>
      <c r="U854" s="45">
        <f>IF(VLOOKUP(Table2[[#This Row],[AwayTeam]],Table3[[Teams]:[D]],3)=VLOOKUP(Table2[[#This Row],[HomeTeam]],Table3[[Teams]:[D]],3),1,0)</f>
        <v>0</v>
      </c>
      <c r="V854" s="45">
        <f>IF(VLOOKUP(Table2[[#This Row],[AwayTeam]],Table3[[Teams]:[D]],2)&lt;&gt;VLOOKUP(Table2[[#This Row],[HomeTeam]],Table3[[Teams]:[D]],2),1,0)</f>
        <v>1</v>
      </c>
    </row>
    <row r="855" spans="1:22" x14ac:dyDescent="0.25">
      <c r="B855" s="1">
        <v>45692</v>
      </c>
      <c r="C855" s="9" t="s">
        <v>964</v>
      </c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Row],[ActualResult]]), "_", IF(Table2[[#This Row],[ActualHomeScore]]=Table2[[#This Row],[PredictedHomeScore]], "Y", "N"))</f>
        <v>_</v>
      </c>
      <c r="R855" s="2"/>
      <c r="S855" s="2" t="str">
        <f t="shared" si="39"/>
        <v>_</v>
      </c>
      <c r="T855" s="45">
        <f>IF(VLOOKUP(Table2[[#This Row],[AwayTeam]],Table3[[Teams]:[D]],2)=VLOOKUP(Table2[[#This Row],[HomeTeam]],Table3[[Teams]:[D]],2),1,0)</f>
        <v>0</v>
      </c>
      <c r="U855" s="45">
        <f>IF(VLOOKUP(Table2[[#This Row],[AwayTeam]],Table3[[Teams]:[D]],3)=VLOOKUP(Table2[[#This Row],[HomeTeam]],Table3[[Teams]:[D]],3),1,0)</f>
        <v>0</v>
      </c>
      <c r="V855" s="45">
        <f>IF(VLOOKUP(Table2[[#This Row],[AwayTeam]],Table3[[Teams]:[D]],2)&lt;&gt;VLOOKUP(Table2[[#This Row],[HomeTeam]],Table3[[Teams]:[D]],2),1,0)</f>
        <v>1</v>
      </c>
    </row>
    <row r="856" spans="1:22" x14ac:dyDescent="0.25">
      <c r="B856" s="1">
        <v>45692</v>
      </c>
      <c r="C856" s="9" t="s">
        <v>965</v>
      </c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Row],[ActualResult]]), "_", IF(Table2[[#This Row],[ActualHomeScore]]=Table2[[#This Row],[PredictedHomeScore]], "Y", "N"))</f>
        <v>_</v>
      </c>
      <c r="R856" s="2"/>
      <c r="S856" s="2" t="str">
        <f t="shared" si="39"/>
        <v>_</v>
      </c>
      <c r="T856" s="45">
        <f>IF(VLOOKUP(Table2[[#This Row],[AwayTeam]],Table3[[Teams]:[D]],2)=VLOOKUP(Table2[[#This Row],[HomeTeam]],Table3[[Teams]:[D]],2),1,0)</f>
        <v>0</v>
      </c>
      <c r="U856" s="45">
        <f>IF(VLOOKUP(Table2[[#This Row],[AwayTeam]],Table3[[Teams]:[D]],3)=VLOOKUP(Table2[[#This Row],[HomeTeam]],Table3[[Teams]:[D]],3),1,0)</f>
        <v>0</v>
      </c>
      <c r="V856" s="45">
        <f>IF(VLOOKUP(Table2[[#This Row],[AwayTeam]],Table3[[Teams]:[D]],2)&lt;&gt;VLOOKUP(Table2[[#This Row],[HomeTeam]],Table3[[Teams]:[D]],2),1,0)</f>
        <v>1</v>
      </c>
    </row>
    <row r="857" spans="1:22" x14ac:dyDescent="0.25">
      <c r="B857" s="1">
        <v>45692</v>
      </c>
      <c r="C857" s="9" t="s">
        <v>966</v>
      </c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Row],[ActualResult]]), "_", IF(Table2[[#This Row],[ActualHomeScore]]=Table2[[#This Row],[PredictedHomeScore]], "Y", "N"))</f>
        <v>_</v>
      </c>
      <c r="R857" s="2"/>
      <c r="S857" s="2" t="str">
        <f t="shared" si="39"/>
        <v>_</v>
      </c>
      <c r="T857" s="45">
        <f>IF(VLOOKUP(Table2[[#This Row],[AwayTeam]],Table3[[Teams]:[D]],2)=VLOOKUP(Table2[[#This Row],[HomeTeam]],Table3[[Teams]:[D]],2),1,0)</f>
        <v>1</v>
      </c>
      <c r="U857" s="45">
        <f>IF(VLOOKUP(Table2[[#This Row],[AwayTeam]],Table3[[Teams]:[D]],3)=VLOOKUP(Table2[[#This Row],[HomeTeam]],Table3[[Teams]:[D]],3),1,0)</f>
        <v>0</v>
      </c>
      <c r="V857" s="45">
        <f>IF(VLOOKUP(Table2[[#This Row],[AwayTeam]],Table3[[Teams]:[D]],2)&lt;&gt;VLOOKUP(Table2[[#This Row],[HomeTeam]],Table3[[Teams]:[D]],2),1,0)</f>
        <v>0</v>
      </c>
    </row>
    <row r="858" spans="1:22" x14ac:dyDescent="0.25">
      <c r="B858" s="1">
        <v>45692</v>
      </c>
      <c r="C858" s="9" t="s">
        <v>967</v>
      </c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Row],[ActualResult]]), "_", IF(Table2[[#This Row],[ActualHomeScore]]=Table2[[#This Row],[PredictedHomeScore]], "Y", "N"))</f>
        <v>_</v>
      </c>
      <c r="R858" s="2"/>
      <c r="S858" s="2" t="str">
        <f t="shared" si="39"/>
        <v>_</v>
      </c>
      <c r="T858" s="45">
        <f>IF(VLOOKUP(Table2[[#This Row],[AwayTeam]],Table3[[Teams]:[D]],2)=VLOOKUP(Table2[[#This Row],[HomeTeam]],Table3[[Teams]:[D]],2),1,0)</f>
        <v>0</v>
      </c>
      <c r="U858" s="45">
        <f>IF(VLOOKUP(Table2[[#This Row],[AwayTeam]],Table3[[Teams]:[D]],3)=VLOOKUP(Table2[[#This Row],[HomeTeam]],Table3[[Teams]:[D]],3),1,0)</f>
        <v>0</v>
      </c>
      <c r="V858" s="45">
        <f>IF(VLOOKUP(Table2[[#This Row],[AwayTeam]],Table3[[Teams]:[D]],2)&lt;&gt;VLOOKUP(Table2[[#This Row],[HomeTeam]],Table3[[Teams]:[D]],2),1,0)</f>
        <v>1</v>
      </c>
    </row>
    <row r="859" spans="1:22" x14ac:dyDescent="0.25">
      <c r="B859" s="1">
        <v>45692</v>
      </c>
      <c r="C859" s="9" t="s">
        <v>968</v>
      </c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Row],[ActualResult]]), "_", IF(Table2[[#This Row],[ActualHomeScore]]=Table2[[#This Row],[PredictedHomeScore]], "Y", "N"))</f>
        <v>_</v>
      </c>
      <c r="R859" s="2"/>
      <c r="S859" s="2" t="str">
        <f t="shared" si="39"/>
        <v>_</v>
      </c>
      <c r="T859" s="45">
        <f>IF(VLOOKUP(Table2[[#This Row],[AwayTeam]],Table3[[Teams]:[D]],2)=VLOOKUP(Table2[[#This Row],[HomeTeam]],Table3[[Teams]:[D]],2),1,0)</f>
        <v>1</v>
      </c>
      <c r="U859" s="45">
        <f>IF(VLOOKUP(Table2[[#This Row],[AwayTeam]],Table3[[Teams]:[D]],3)=VLOOKUP(Table2[[#This Row],[HomeTeam]],Table3[[Teams]:[D]],3),1,0)</f>
        <v>0</v>
      </c>
      <c r="V859" s="45">
        <f>IF(VLOOKUP(Table2[[#This Row],[AwayTeam]],Table3[[Teams]:[D]],2)&lt;&gt;VLOOKUP(Table2[[#This Row],[HomeTeam]],Table3[[Teams]:[D]],2),1,0)</f>
        <v>0</v>
      </c>
    </row>
    <row r="860" spans="1:22" x14ac:dyDescent="0.25">
      <c r="A860" s="5"/>
      <c r="B860" s="3">
        <v>45692</v>
      </c>
      <c r="C860" s="10" t="s">
        <v>969</v>
      </c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Row],[ActualResult]]), "_", IF(Table2[[#This Row],[ActualHomeScore]]=Table2[[#This Row],[PredictedHomeScore]], "Y", "N"))</f>
        <v>_</v>
      </c>
      <c r="R860" s="2"/>
      <c r="S860" s="2" t="str">
        <f t="shared" si="39"/>
        <v>_</v>
      </c>
      <c r="T860" s="45">
        <f>IF(VLOOKUP(Table2[[#This Row],[AwayTeam]],Table3[[Teams]:[D]],2)=VLOOKUP(Table2[[#This Row],[HomeTeam]],Table3[[Teams]:[D]],2),1,0)</f>
        <v>0</v>
      </c>
      <c r="U860" s="45">
        <f>IF(VLOOKUP(Table2[[#This Row],[AwayTeam]],Table3[[Teams]:[D]],3)=VLOOKUP(Table2[[#This Row],[HomeTeam]],Table3[[Teams]:[D]],3),1,0)</f>
        <v>0</v>
      </c>
      <c r="V860" s="45">
        <f>IF(VLOOKUP(Table2[[#This Row],[AwayTeam]],Table3[[Teams]:[D]],2)&lt;&gt;VLOOKUP(Table2[[#This Row],[HomeTeam]],Table3[[Teams]:[D]],2),1,0)</f>
        <v>1</v>
      </c>
    </row>
    <row r="861" spans="1:22" x14ac:dyDescent="0.25">
      <c r="B861" s="1">
        <v>45693</v>
      </c>
      <c r="C861" s="9" t="s">
        <v>970</v>
      </c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Row],[ActualResult]]), "_", IF(Table2[[#This Row],[ActualHomeScore]]=Table2[[#This Row],[PredictedHomeScore]], "Y", "N"))</f>
        <v>_</v>
      </c>
      <c r="R861" s="2"/>
      <c r="S861" s="2" t="str">
        <f t="shared" si="39"/>
        <v>_</v>
      </c>
      <c r="T861" s="45">
        <f>IF(VLOOKUP(Table2[[#This Row],[AwayTeam]],Table3[[Teams]:[D]],2)=VLOOKUP(Table2[[#This Row],[HomeTeam]],Table3[[Teams]:[D]],2),1,0)</f>
        <v>1</v>
      </c>
      <c r="U861" s="45">
        <f>IF(VLOOKUP(Table2[[#This Row],[AwayTeam]],Table3[[Teams]:[D]],3)=VLOOKUP(Table2[[#This Row],[HomeTeam]],Table3[[Teams]:[D]],3),1,0)</f>
        <v>0</v>
      </c>
      <c r="V861" s="45">
        <f>IF(VLOOKUP(Table2[[#This Row],[AwayTeam]],Table3[[Teams]:[D]],2)&lt;&gt;VLOOKUP(Table2[[#This Row],[HomeTeam]],Table3[[Teams]:[D]],2),1,0)</f>
        <v>0</v>
      </c>
    </row>
    <row r="862" spans="1:22" x14ac:dyDescent="0.25">
      <c r="B862" s="1">
        <v>45693</v>
      </c>
      <c r="C862" s="9" t="s">
        <v>971</v>
      </c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Row],[ActualResult]]), "_", IF(Table2[[#This Row],[ActualHomeScore]]=Table2[[#This Row],[PredictedHomeScore]], "Y", "N"))</f>
        <v>_</v>
      </c>
      <c r="R862" s="2"/>
      <c r="S862" s="2" t="str">
        <f t="shared" si="39"/>
        <v>_</v>
      </c>
      <c r="T862" s="45">
        <f>IF(VLOOKUP(Table2[[#This Row],[AwayTeam]],Table3[[Teams]:[D]],2)=VLOOKUP(Table2[[#This Row],[HomeTeam]],Table3[[Teams]:[D]],2),1,0)</f>
        <v>1</v>
      </c>
      <c r="U862" s="45">
        <f>IF(VLOOKUP(Table2[[#This Row],[AwayTeam]],Table3[[Teams]:[D]],3)=VLOOKUP(Table2[[#This Row],[HomeTeam]],Table3[[Teams]:[D]],3),1,0)</f>
        <v>0</v>
      </c>
      <c r="V862" s="45">
        <f>IF(VLOOKUP(Table2[[#This Row],[AwayTeam]],Table3[[Teams]:[D]],2)&lt;&gt;VLOOKUP(Table2[[#This Row],[HomeTeam]],Table3[[Teams]:[D]],2),1,0)</f>
        <v>0</v>
      </c>
    </row>
    <row r="863" spans="1:22" x14ac:dyDescent="0.25">
      <c r="A863" s="5"/>
      <c r="B863" s="3">
        <v>45693</v>
      </c>
      <c r="C863" s="10" t="s">
        <v>972</v>
      </c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Row],[ActualResult]]), "_", IF(Table2[[#This Row],[ActualHomeScore]]=Table2[[#This Row],[PredictedHomeScore]], "Y", "N"))</f>
        <v>_</v>
      </c>
      <c r="R863" s="2"/>
      <c r="S863" s="2" t="str">
        <f t="shared" si="39"/>
        <v>_</v>
      </c>
      <c r="T863" s="45">
        <f>IF(VLOOKUP(Table2[[#This Row],[AwayTeam]],Table3[[Teams]:[D]],2)=VLOOKUP(Table2[[#This Row],[HomeTeam]],Table3[[Teams]:[D]],2),1,0)</f>
        <v>0</v>
      </c>
      <c r="U863" s="45">
        <f>IF(VLOOKUP(Table2[[#This Row],[AwayTeam]],Table3[[Teams]:[D]],3)=VLOOKUP(Table2[[#This Row],[HomeTeam]],Table3[[Teams]:[D]],3),1,0)</f>
        <v>0</v>
      </c>
      <c r="V863" s="45">
        <f>IF(VLOOKUP(Table2[[#This Row],[AwayTeam]],Table3[[Teams]:[D]],2)&lt;&gt;VLOOKUP(Table2[[#This Row],[HomeTeam]],Table3[[Teams]:[D]],2),1,0)</f>
        <v>1</v>
      </c>
    </row>
    <row r="864" spans="1:22" x14ac:dyDescent="0.25">
      <c r="B864" s="1">
        <v>45694</v>
      </c>
      <c r="C864" s="9" t="s">
        <v>973</v>
      </c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Row],[ActualResult]]), "_", IF(Table2[[#This Row],[ActualHomeScore]]=Table2[[#This Row],[PredictedHomeScore]], "Y", "N"))</f>
        <v>_</v>
      </c>
      <c r="R864" s="2"/>
      <c r="S864" s="2" t="str">
        <f t="shared" si="39"/>
        <v>_</v>
      </c>
      <c r="T864" s="45">
        <f>IF(VLOOKUP(Table2[[#This Row],[AwayTeam]],Table3[[Teams]:[D]],2)=VLOOKUP(Table2[[#This Row],[HomeTeam]],Table3[[Teams]:[D]],2),1,0)</f>
        <v>1</v>
      </c>
      <c r="U864" s="45">
        <f>IF(VLOOKUP(Table2[[#This Row],[AwayTeam]],Table3[[Teams]:[D]],3)=VLOOKUP(Table2[[#This Row],[HomeTeam]],Table3[[Teams]:[D]],3),1,0)</f>
        <v>1</v>
      </c>
      <c r="V864" s="45">
        <f>IF(VLOOKUP(Table2[[#This Row],[AwayTeam]],Table3[[Teams]:[D]],2)&lt;&gt;VLOOKUP(Table2[[#This Row],[HomeTeam]],Table3[[Teams]:[D]],2),1,0)</f>
        <v>0</v>
      </c>
    </row>
    <row r="865" spans="1:22" x14ac:dyDescent="0.25">
      <c r="B865" s="1">
        <v>45694</v>
      </c>
      <c r="C865" s="9" t="s">
        <v>974</v>
      </c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Row],[ActualResult]]), "_", IF(Table2[[#This Row],[ActualHomeScore]]=Table2[[#This Row],[PredictedHomeScore]], "Y", "N"))</f>
        <v>_</v>
      </c>
      <c r="R865" s="2"/>
      <c r="S865" s="2" t="str">
        <f t="shared" si="39"/>
        <v>_</v>
      </c>
      <c r="T865" s="45">
        <f>IF(VLOOKUP(Table2[[#This Row],[AwayTeam]],Table3[[Teams]:[D]],2)=VLOOKUP(Table2[[#This Row],[HomeTeam]],Table3[[Teams]:[D]],2),1,0)</f>
        <v>0</v>
      </c>
      <c r="U865" s="45">
        <f>IF(VLOOKUP(Table2[[#This Row],[AwayTeam]],Table3[[Teams]:[D]],3)=VLOOKUP(Table2[[#This Row],[HomeTeam]],Table3[[Teams]:[D]],3),1,0)</f>
        <v>0</v>
      </c>
      <c r="V865" s="45">
        <f>IF(VLOOKUP(Table2[[#This Row],[AwayTeam]],Table3[[Teams]:[D]],2)&lt;&gt;VLOOKUP(Table2[[#This Row],[HomeTeam]],Table3[[Teams]:[D]],2),1,0)</f>
        <v>1</v>
      </c>
    </row>
    <row r="866" spans="1:22" x14ac:dyDescent="0.25">
      <c r="B866" s="1">
        <v>45694</v>
      </c>
      <c r="C866" s="9" t="s">
        <v>975</v>
      </c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Row],[ActualResult]]), "_", IF(Table2[[#This Row],[ActualHomeScore]]=Table2[[#This Row],[PredictedHomeScore]], "Y", "N"))</f>
        <v>_</v>
      </c>
      <c r="R866" s="2"/>
      <c r="S866" s="2" t="str">
        <f t="shared" si="39"/>
        <v>_</v>
      </c>
      <c r="T866" s="45">
        <f>IF(VLOOKUP(Table2[[#This Row],[AwayTeam]],Table3[[Teams]:[D]],2)=VLOOKUP(Table2[[#This Row],[HomeTeam]],Table3[[Teams]:[D]],2),1,0)</f>
        <v>1</v>
      </c>
      <c r="U866" s="45">
        <f>IF(VLOOKUP(Table2[[#This Row],[AwayTeam]],Table3[[Teams]:[D]],3)=VLOOKUP(Table2[[#This Row],[HomeTeam]],Table3[[Teams]:[D]],3),1,0)</f>
        <v>1</v>
      </c>
      <c r="V866" s="45">
        <f>IF(VLOOKUP(Table2[[#This Row],[AwayTeam]],Table3[[Teams]:[D]],2)&lt;&gt;VLOOKUP(Table2[[#This Row],[HomeTeam]],Table3[[Teams]:[D]],2),1,0)</f>
        <v>0</v>
      </c>
    </row>
    <row r="867" spans="1:22" x14ac:dyDescent="0.25">
      <c r="B867" s="1">
        <v>45694</v>
      </c>
      <c r="C867" s="9" t="s">
        <v>976</v>
      </c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Row],[ActualResult]]), "_", IF(Table2[[#This Row],[ActualHomeScore]]=Table2[[#This Row],[PredictedHomeScore]], "Y", "N"))</f>
        <v>_</v>
      </c>
      <c r="R867" s="2"/>
      <c r="S867" s="2" t="str">
        <f t="shared" si="39"/>
        <v>_</v>
      </c>
      <c r="T867" s="45">
        <f>IF(VLOOKUP(Table2[[#This Row],[AwayTeam]],Table3[[Teams]:[D]],2)=VLOOKUP(Table2[[#This Row],[HomeTeam]],Table3[[Teams]:[D]],2),1,0)</f>
        <v>0</v>
      </c>
      <c r="U867" s="45">
        <f>IF(VLOOKUP(Table2[[#This Row],[AwayTeam]],Table3[[Teams]:[D]],3)=VLOOKUP(Table2[[#This Row],[HomeTeam]],Table3[[Teams]:[D]],3),1,0)</f>
        <v>0</v>
      </c>
      <c r="V867" s="45">
        <f>IF(VLOOKUP(Table2[[#This Row],[AwayTeam]],Table3[[Teams]:[D]],2)&lt;&gt;VLOOKUP(Table2[[#This Row],[HomeTeam]],Table3[[Teams]:[D]],2),1,0)</f>
        <v>1</v>
      </c>
    </row>
    <row r="868" spans="1:22" x14ac:dyDescent="0.25">
      <c r="B868" s="1">
        <v>45694</v>
      </c>
      <c r="C868" s="9" t="s">
        <v>977</v>
      </c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Row],[ActualResult]]), "_", IF(Table2[[#This Row],[ActualHomeScore]]=Table2[[#This Row],[PredictedHomeScore]], "Y", "N"))</f>
        <v>_</v>
      </c>
      <c r="R868" s="2"/>
      <c r="S868" s="2" t="str">
        <f t="shared" si="39"/>
        <v>_</v>
      </c>
      <c r="T868" s="45">
        <f>IF(VLOOKUP(Table2[[#This Row],[AwayTeam]],Table3[[Teams]:[D]],2)=VLOOKUP(Table2[[#This Row],[HomeTeam]],Table3[[Teams]:[D]],2),1,0)</f>
        <v>0</v>
      </c>
      <c r="U868" s="45">
        <f>IF(VLOOKUP(Table2[[#This Row],[AwayTeam]],Table3[[Teams]:[D]],3)=VLOOKUP(Table2[[#This Row],[HomeTeam]],Table3[[Teams]:[D]],3),1,0)</f>
        <v>0</v>
      </c>
      <c r="V868" s="45">
        <f>IF(VLOOKUP(Table2[[#This Row],[AwayTeam]],Table3[[Teams]:[D]],2)&lt;&gt;VLOOKUP(Table2[[#This Row],[HomeTeam]],Table3[[Teams]:[D]],2),1,0)</f>
        <v>1</v>
      </c>
    </row>
    <row r="869" spans="1:22" x14ac:dyDescent="0.25">
      <c r="B869" s="1">
        <v>45694</v>
      </c>
      <c r="C869" s="9" t="s">
        <v>978</v>
      </c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Row],[ActualResult]]), "_", IF(Table2[[#This Row],[ActualHomeScore]]=Table2[[#This Row],[PredictedHomeScore]], "Y", "N"))</f>
        <v>_</v>
      </c>
      <c r="R869" s="2"/>
      <c r="S869" s="2" t="str">
        <f t="shared" si="39"/>
        <v>_</v>
      </c>
      <c r="T869" s="45">
        <f>IF(VLOOKUP(Table2[[#This Row],[AwayTeam]],Table3[[Teams]:[D]],2)=VLOOKUP(Table2[[#This Row],[HomeTeam]],Table3[[Teams]:[D]],2),1,0)</f>
        <v>0</v>
      </c>
      <c r="U869" s="45">
        <f>IF(VLOOKUP(Table2[[#This Row],[AwayTeam]],Table3[[Teams]:[D]],3)=VLOOKUP(Table2[[#This Row],[HomeTeam]],Table3[[Teams]:[D]],3),1,0)</f>
        <v>0</v>
      </c>
      <c r="V869" s="45">
        <f>IF(VLOOKUP(Table2[[#This Row],[AwayTeam]],Table3[[Teams]:[D]],2)&lt;&gt;VLOOKUP(Table2[[#This Row],[HomeTeam]],Table3[[Teams]:[D]],2),1,0)</f>
        <v>1</v>
      </c>
    </row>
    <row r="870" spans="1:22" x14ac:dyDescent="0.25">
      <c r="B870" s="1">
        <v>45694</v>
      </c>
      <c r="C870" s="9" t="s">
        <v>979</v>
      </c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Row],[ActualResult]]), "_", IF(Table2[[#This Row],[ActualHomeScore]]=Table2[[#This Row],[PredictedHomeScore]], "Y", "N"))</f>
        <v>_</v>
      </c>
      <c r="R870" s="2"/>
      <c r="S870" s="2" t="str">
        <f t="shared" si="39"/>
        <v>_</v>
      </c>
      <c r="T870" s="45">
        <f>IF(VLOOKUP(Table2[[#This Row],[AwayTeam]],Table3[[Teams]:[D]],2)=VLOOKUP(Table2[[#This Row],[HomeTeam]],Table3[[Teams]:[D]],2),1,0)</f>
        <v>1</v>
      </c>
      <c r="U870" s="45">
        <f>IF(VLOOKUP(Table2[[#This Row],[AwayTeam]],Table3[[Teams]:[D]],3)=VLOOKUP(Table2[[#This Row],[HomeTeam]],Table3[[Teams]:[D]],3),1,0)</f>
        <v>0</v>
      </c>
      <c r="V870" s="45">
        <f>IF(VLOOKUP(Table2[[#This Row],[AwayTeam]],Table3[[Teams]:[D]],2)&lt;&gt;VLOOKUP(Table2[[#This Row],[HomeTeam]],Table3[[Teams]:[D]],2),1,0)</f>
        <v>0</v>
      </c>
    </row>
    <row r="871" spans="1:22" x14ac:dyDescent="0.25">
      <c r="B871" s="1">
        <v>45694</v>
      </c>
      <c r="C871" s="9" t="s">
        <v>980</v>
      </c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Row],[ActualResult]]), "_", IF(Table2[[#This Row],[ActualHomeScore]]=Table2[[#This Row],[PredictedHomeScore]], "Y", "N"))</f>
        <v>_</v>
      </c>
      <c r="R871" s="2"/>
      <c r="S871" s="2" t="str">
        <f t="shared" si="39"/>
        <v>_</v>
      </c>
      <c r="T871" s="45">
        <f>IF(VLOOKUP(Table2[[#This Row],[AwayTeam]],Table3[[Teams]:[D]],2)=VLOOKUP(Table2[[#This Row],[HomeTeam]],Table3[[Teams]:[D]],2),1,0)</f>
        <v>0</v>
      </c>
      <c r="U871" s="45">
        <f>IF(VLOOKUP(Table2[[#This Row],[AwayTeam]],Table3[[Teams]:[D]],3)=VLOOKUP(Table2[[#This Row],[HomeTeam]],Table3[[Teams]:[D]],3),1,0)</f>
        <v>0</v>
      </c>
      <c r="V871" s="45">
        <f>IF(VLOOKUP(Table2[[#This Row],[AwayTeam]],Table3[[Teams]:[D]],2)&lt;&gt;VLOOKUP(Table2[[#This Row],[HomeTeam]],Table3[[Teams]:[D]],2),1,0)</f>
        <v>1</v>
      </c>
    </row>
    <row r="872" spans="1:22" x14ac:dyDescent="0.25">
      <c r="A872" s="5"/>
      <c r="B872" s="3">
        <v>45694</v>
      </c>
      <c r="C872" s="10" t="s">
        <v>981</v>
      </c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Row],[ActualResult]]), "_", IF(Table2[[#This Row],[ActualHomeScore]]=Table2[[#This Row],[PredictedHomeScore]], "Y", "N"))</f>
        <v>_</v>
      </c>
      <c r="R872" s="2"/>
      <c r="S872" s="2" t="str">
        <f t="shared" si="39"/>
        <v>_</v>
      </c>
      <c r="T872" s="45">
        <f>IF(VLOOKUP(Table2[[#This Row],[AwayTeam]],Table3[[Teams]:[D]],2)=VLOOKUP(Table2[[#This Row],[HomeTeam]],Table3[[Teams]:[D]],2),1,0)</f>
        <v>1</v>
      </c>
      <c r="U872" s="45">
        <f>IF(VLOOKUP(Table2[[#This Row],[AwayTeam]],Table3[[Teams]:[D]],3)=VLOOKUP(Table2[[#This Row],[HomeTeam]],Table3[[Teams]:[D]],3),1,0)</f>
        <v>1</v>
      </c>
      <c r="V872" s="45">
        <f>IF(VLOOKUP(Table2[[#This Row],[AwayTeam]],Table3[[Teams]:[D]],2)&lt;&gt;VLOOKUP(Table2[[#This Row],[HomeTeam]],Table3[[Teams]:[D]],2),1,0)</f>
        <v>0</v>
      </c>
    </row>
    <row r="873" spans="1:22" x14ac:dyDescent="0.25">
      <c r="B873" s="1">
        <v>45695</v>
      </c>
      <c r="C873" s="9" t="s">
        <v>982</v>
      </c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Row],[ActualResult]]), "_", IF(Table2[[#This Row],[ActualHomeScore]]=Table2[[#This Row],[PredictedHomeScore]], "Y", "N"))</f>
        <v>_</v>
      </c>
      <c r="R873" s="2"/>
      <c r="S873" s="2" t="str">
        <f t="shared" si="39"/>
        <v>_</v>
      </c>
      <c r="T873" s="45">
        <f>IF(VLOOKUP(Table2[[#This Row],[AwayTeam]],Table3[[Teams]:[D]],2)=VLOOKUP(Table2[[#This Row],[HomeTeam]],Table3[[Teams]:[D]],2),1,0)</f>
        <v>1</v>
      </c>
      <c r="U873" s="45">
        <f>IF(VLOOKUP(Table2[[#This Row],[AwayTeam]],Table3[[Teams]:[D]],3)=VLOOKUP(Table2[[#This Row],[HomeTeam]],Table3[[Teams]:[D]],3),1,0)</f>
        <v>1</v>
      </c>
      <c r="V873" s="45">
        <f>IF(VLOOKUP(Table2[[#This Row],[AwayTeam]],Table3[[Teams]:[D]],2)&lt;&gt;VLOOKUP(Table2[[#This Row],[HomeTeam]],Table3[[Teams]:[D]],2),1,0)</f>
        <v>0</v>
      </c>
    </row>
    <row r="874" spans="1:22" x14ac:dyDescent="0.25">
      <c r="B874" s="1">
        <v>45695</v>
      </c>
      <c r="C874" s="9" t="s">
        <v>983</v>
      </c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Row],[ActualResult]]), "_", IF(Table2[[#This Row],[ActualHomeScore]]=Table2[[#This Row],[PredictedHomeScore]], "Y", "N"))</f>
        <v>_</v>
      </c>
      <c r="R874" s="2"/>
      <c r="S874" s="2" t="str">
        <f t="shared" si="39"/>
        <v>_</v>
      </c>
      <c r="T874" s="45">
        <f>IF(VLOOKUP(Table2[[#This Row],[AwayTeam]],Table3[[Teams]:[D]],2)=VLOOKUP(Table2[[#This Row],[HomeTeam]],Table3[[Teams]:[D]],2),1,0)</f>
        <v>0</v>
      </c>
      <c r="U874" s="45">
        <f>IF(VLOOKUP(Table2[[#This Row],[AwayTeam]],Table3[[Teams]:[D]],3)=VLOOKUP(Table2[[#This Row],[HomeTeam]],Table3[[Teams]:[D]],3),1,0)</f>
        <v>0</v>
      </c>
      <c r="V874" s="45">
        <f>IF(VLOOKUP(Table2[[#This Row],[AwayTeam]],Table3[[Teams]:[D]],2)&lt;&gt;VLOOKUP(Table2[[#This Row],[HomeTeam]],Table3[[Teams]:[D]],2),1,0)</f>
        <v>1</v>
      </c>
    </row>
    <row r="875" spans="1:22" x14ac:dyDescent="0.25">
      <c r="B875" s="1">
        <v>45695</v>
      </c>
      <c r="C875" s="9" t="s">
        <v>984</v>
      </c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Row],[ActualResult]]), "_", IF(Table2[[#This Row],[ActualHomeScore]]=Table2[[#This Row],[PredictedHomeScore]], "Y", "N"))</f>
        <v>_</v>
      </c>
      <c r="R875" s="2"/>
      <c r="S875" s="2" t="str">
        <f t="shared" si="39"/>
        <v>_</v>
      </c>
      <c r="T875" s="45">
        <f>IF(VLOOKUP(Table2[[#This Row],[AwayTeam]],Table3[[Teams]:[D]],2)=VLOOKUP(Table2[[#This Row],[HomeTeam]],Table3[[Teams]:[D]],2),1,0)</f>
        <v>1</v>
      </c>
      <c r="U875" s="45">
        <f>IF(VLOOKUP(Table2[[#This Row],[AwayTeam]],Table3[[Teams]:[D]],3)=VLOOKUP(Table2[[#This Row],[HomeTeam]],Table3[[Teams]:[D]],3),1,0)</f>
        <v>1</v>
      </c>
      <c r="V875" s="45">
        <f>IF(VLOOKUP(Table2[[#This Row],[AwayTeam]],Table3[[Teams]:[D]],2)&lt;&gt;VLOOKUP(Table2[[#This Row],[HomeTeam]],Table3[[Teams]:[D]],2),1,0)</f>
        <v>0</v>
      </c>
    </row>
    <row r="876" spans="1:22" x14ac:dyDescent="0.25">
      <c r="B876" s="1">
        <v>45695</v>
      </c>
      <c r="C876" s="9" t="s">
        <v>985</v>
      </c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Row],[ActualResult]]), "_", IF(Table2[[#This Row],[ActualHomeScore]]=Table2[[#This Row],[PredictedHomeScore]], "Y", "N"))</f>
        <v>_</v>
      </c>
      <c r="R876" s="2"/>
      <c r="S876" s="2" t="str">
        <f t="shared" si="39"/>
        <v>_</v>
      </c>
      <c r="T876" s="45">
        <f>IF(VLOOKUP(Table2[[#This Row],[AwayTeam]],Table3[[Teams]:[D]],2)=VLOOKUP(Table2[[#This Row],[HomeTeam]],Table3[[Teams]:[D]],2),1,0)</f>
        <v>1</v>
      </c>
      <c r="U876" s="45">
        <f>IF(VLOOKUP(Table2[[#This Row],[AwayTeam]],Table3[[Teams]:[D]],3)=VLOOKUP(Table2[[#This Row],[HomeTeam]],Table3[[Teams]:[D]],3),1,0)</f>
        <v>0</v>
      </c>
      <c r="V876" s="45">
        <f>IF(VLOOKUP(Table2[[#This Row],[AwayTeam]],Table3[[Teams]:[D]],2)&lt;&gt;VLOOKUP(Table2[[#This Row],[HomeTeam]],Table3[[Teams]:[D]],2),1,0)</f>
        <v>0</v>
      </c>
    </row>
    <row r="877" spans="1:22" x14ac:dyDescent="0.25">
      <c r="A877" s="5"/>
      <c r="B877" s="3">
        <v>45695</v>
      </c>
      <c r="C877" s="10" t="s">
        <v>986</v>
      </c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Row],[ActualResult]]), "_", IF(Table2[[#This Row],[ActualHomeScore]]=Table2[[#This Row],[PredictedHomeScore]], "Y", "N"))</f>
        <v>_</v>
      </c>
      <c r="R877" s="2"/>
      <c r="S877" s="2" t="str">
        <f t="shared" si="39"/>
        <v>_</v>
      </c>
      <c r="T877" s="45">
        <f>IF(VLOOKUP(Table2[[#This Row],[AwayTeam]],Table3[[Teams]:[D]],2)=VLOOKUP(Table2[[#This Row],[HomeTeam]],Table3[[Teams]:[D]],2),1,0)</f>
        <v>1</v>
      </c>
      <c r="U877" s="45">
        <f>IF(VLOOKUP(Table2[[#This Row],[AwayTeam]],Table3[[Teams]:[D]],3)=VLOOKUP(Table2[[#This Row],[HomeTeam]],Table3[[Teams]:[D]],3),1,0)</f>
        <v>0</v>
      </c>
      <c r="V877" s="45">
        <f>IF(VLOOKUP(Table2[[#This Row],[AwayTeam]],Table3[[Teams]:[D]],2)&lt;&gt;VLOOKUP(Table2[[#This Row],[HomeTeam]],Table3[[Teams]:[D]],2),1,0)</f>
        <v>0</v>
      </c>
    </row>
    <row r="878" spans="1:22" x14ac:dyDescent="0.25">
      <c r="B878" s="1">
        <v>45696</v>
      </c>
      <c r="C878" s="9" t="s">
        <v>987</v>
      </c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Row],[ActualResult]]), "_", IF(Table2[[#This Row],[ActualHomeScore]]=Table2[[#This Row],[PredictedHomeScore]], "Y", "N"))</f>
        <v>_</v>
      </c>
      <c r="R878" s="2"/>
      <c r="S878" s="2" t="str">
        <f t="shared" si="39"/>
        <v>_</v>
      </c>
      <c r="T878" s="45">
        <f>IF(VLOOKUP(Table2[[#This Row],[AwayTeam]],Table3[[Teams]:[D]],2)=VLOOKUP(Table2[[#This Row],[HomeTeam]],Table3[[Teams]:[D]],2),1,0)</f>
        <v>1</v>
      </c>
      <c r="U878" s="45">
        <f>IF(VLOOKUP(Table2[[#This Row],[AwayTeam]],Table3[[Teams]:[D]],3)=VLOOKUP(Table2[[#This Row],[HomeTeam]],Table3[[Teams]:[D]],3),1,0)</f>
        <v>0</v>
      </c>
      <c r="V878" s="45">
        <f>IF(VLOOKUP(Table2[[#This Row],[AwayTeam]],Table3[[Teams]:[D]],2)&lt;&gt;VLOOKUP(Table2[[#This Row],[HomeTeam]],Table3[[Teams]:[D]],2),1,0)</f>
        <v>0</v>
      </c>
    </row>
    <row r="879" spans="1:22" x14ac:dyDescent="0.25">
      <c r="B879" s="1">
        <v>45696</v>
      </c>
      <c r="C879" s="9" t="s">
        <v>988</v>
      </c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Row],[ActualResult]]), "_", IF(Table2[[#This Row],[ActualHomeScore]]=Table2[[#This Row],[PredictedHomeScore]], "Y", "N"))</f>
        <v>_</v>
      </c>
      <c r="R879" s="2"/>
      <c r="S879" s="2" t="str">
        <f t="shared" si="39"/>
        <v>_</v>
      </c>
      <c r="T879" s="45">
        <f>IF(VLOOKUP(Table2[[#This Row],[AwayTeam]],Table3[[Teams]:[D]],2)=VLOOKUP(Table2[[#This Row],[HomeTeam]],Table3[[Teams]:[D]],2),1,0)</f>
        <v>1</v>
      </c>
      <c r="U879" s="45">
        <f>IF(VLOOKUP(Table2[[#This Row],[AwayTeam]],Table3[[Teams]:[D]],3)=VLOOKUP(Table2[[#This Row],[HomeTeam]],Table3[[Teams]:[D]],3),1,0)</f>
        <v>1</v>
      </c>
      <c r="V879" s="45">
        <f>IF(VLOOKUP(Table2[[#This Row],[AwayTeam]],Table3[[Teams]:[D]],2)&lt;&gt;VLOOKUP(Table2[[#This Row],[HomeTeam]],Table3[[Teams]:[D]],2),1,0)</f>
        <v>0</v>
      </c>
    </row>
    <row r="880" spans="1:22" x14ac:dyDescent="0.25">
      <c r="B880" s="1">
        <v>45696</v>
      </c>
      <c r="C880" s="9" t="s">
        <v>989</v>
      </c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Row],[ActualResult]]), "_", IF(Table2[[#This Row],[ActualHomeScore]]=Table2[[#This Row],[PredictedHomeScore]], "Y", "N"))</f>
        <v>_</v>
      </c>
      <c r="R880" s="2"/>
      <c r="S880" s="2" t="str">
        <f t="shared" si="39"/>
        <v>_</v>
      </c>
      <c r="T880" s="45">
        <f>IF(VLOOKUP(Table2[[#This Row],[AwayTeam]],Table3[[Teams]:[D]],2)=VLOOKUP(Table2[[#This Row],[HomeTeam]],Table3[[Teams]:[D]],2),1,0)</f>
        <v>0</v>
      </c>
      <c r="U880" s="45">
        <f>IF(VLOOKUP(Table2[[#This Row],[AwayTeam]],Table3[[Teams]:[D]],3)=VLOOKUP(Table2[[#This Row],[HomeTeam]],Table3[[Teams]:[D]],3),1,0)</f>
        <v>0</v>
      </c>
      <c r="V880" s="45">
        <f>IF(VLOOKUP(Table2[[#This Row],[AwayTeam]],Table3[[Teams]:[D]],2)&lt;&gt;VLOOKUP(Table2[[#This Row],[HomeTeam]],Table3[[Teams]:[D]],2),1,0)</f>
        <v>1</v>
      </c>
    </row>
    <row r="881" spans="1:22" x14ac:dyDescent="0.25">
      <c r="B881" s="1">
        <v>45696</v>
      </c>
      <c r="C881" s="9" t="s">
        <v>990</v>
      </c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Row],[ActualResult]]), "_", IF(Table2[[#This Row],[ActualHomeScore]]=Table2[[#This Row],[PredictedHomeScore]], "Y", "N"))</f>
        <v>_</v>
      </c>
      <c r="R881" s="2"/>
      <c r="S881" s="2" t="str">
        <f t="shared" si="39"/>
        <v>_</v>
      </c>
      <c r="T881" s="45">
        <f>IF(VLOOKUP(Table2[[#This Row],[AwayTeam]],Table3[[Teams]:[D]],2)=VLOOKUP(Table2[[#This Row],[HomeTeam]],Table3[[Teams]:[D]],2),1,0)</f>
        <v>0</v>
      </c>
      <c r="U881" s="45">
        <f>IF(VLOOKUP(Table2[[#This Row],[AwayTeam]],Table3[[Teams]:[D]],3)=VLOOKUP(Table2[[#This Row],[HomeTeam]],Table3[[Teams]:[D]],3),1,0)</f>
        <v>0</v>
      </c>
      <c r="V881" s="45">
        <f>IF(VLOOKUP(Table2[[#This Row],[AwayTeam]],Table3[[Teams]:[D]],2)&lt;&gt;VLOOKUP(Table2[[#This Row],[HomeTeam]],Table3[[Teams]:[D]],2),1,0)</f>
        <v>1</v>
      </c>
    </row>
    <row r="882" spans="1:22" x14ac:dyDescent="0.25">
      <c r="B882" s="1">
        <v>45696</v>
      </c>
      <c r="C882" s="9" t="s">
        <v>991</v>
      </c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Row],[ActualResult]]), "_", IF(Table2[[#This Row],[ActualHomeScore]]=Table2[[#This Row],[PredictedHomeScore]], "Y", "N"))</f>
        <v>_</v>
      </c>
      <c r="R882" s="2"/>
      <c r="S882" s="2" t="str">
        <f t="shared" si="39"/>
        <v>_</v>
      </c>
      <c r="T882" s="45">
        <f>IF(VLOOKUP(Table2[[#This Row],[AwayTeam]],Table3[[Teams]:[D]],2)=VLOOKUP(Table2[[#This Row],[HomeTeam]],Table3[[Teams]:[D]],2),1,0)</f>
        <v>1</v>
      </c>
      <c r="U882" s="45">
        <f>IF(VLOOKUP(Table2[[#This Row],[AwayTeam]],Table3[[Teams]:[D]],3)=VLOOKUP(Table2[[#This Row],[HomeTeam]],Table3[[Teams]:[D]],3),1,0)</f>
        <v>1</v>
      </c>
      <c r="V882" s="45">
        <f>IF(VLOOKUP(Table2[[#This Row],[AwayTeam]],Table3[[Teams]:[D]],2)&lt;&gt;VLOOKUP(Table2[[#This Row],[HomeTeam]],Table3[[Teams]:[D]],2),1,0)</f>
        <v>0</v>
      </c>
    </row>
    <row r="883" spans="1:22" x14ac:dyDescent="0.25">
      <c r="B883" s="1">
        <v>45696</v>
      </c>
      <c r="C883" s="9" t="s">
        <v>992</v>
      </c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Row],[ActualResult]]), "_", IF(Table2[[#This Row],[ActualHomeScore]]=Table2[[#This Row],[PredictedHomeScore]], "Y", "N"))</f>
        <v>_</v>
      </c>
      <c r="R883" s="2"/>
      <c r="S883" s="2" t="str">
        <f t="shared" si="39"/>
        <v>_</v>
      </c>
      <c r="T883" s="45">
        <f>IF(VLOOKUP(Table2[[#This Row],[AwayTeam]],Table3[[Teams]:[D]],2)=VLOOKUP(Table2[[#This Row],[HomeTeam]],Table3[[Teams]:[D]],2),1,0)</f>
        <v>1</v>
      </c>
      <c r="U883" s="45">
        <f>IF(VLOOKUP(Table2[[#This Row],[AwayTeam]],Table3[[Teams]:[D]],3)=VLOOKUP(Table2[[#This Row],[HomeTeam]],Table3[[Teams]:[D]],3),1,0)</f>
        <v>1</v>
      </c>
      <c r="V883" s="45">
        <f>IF(VLOOKUP(Table2[[#This Row],[AwayTeam]],Table3[[Teams]:[D]],2)&lt;&gt;VLOOKUP(Table2[[#This Row],[HomeTeam]],Table3[[Teams]:[D]],2),1,0)</f>
        <v>0</v>
      </c>
    </row>
    <row r="884" spans="1:22" x14ac:dyDescent="0.25">
      <c r="B884" s="1">
        <v>45696</v>
      </c>
      <c r="C884" s="9" t="s">
        <v>993</v>
      </c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Row],[ActualResult]]), "_", IF(Table2[[#This Row],[ActualHomeScore]]=Table2[[#This Row],[PredictedHomeScore]], "Y", "N"))</f>
        <v>_</v>
      </c>
      <c r="R884" s="2"/>
      <c r="S884" s="2" t="str">
        <f t="shared" si="39"/>
        <v>_</v>
      </c>
      <c r="T884" s="45">
        <f>IF(VLOOKUP(Table2[[#This Row],[AwayTeam]],Table3[[Teams]:[D]],2)=VLOOKUP(Table2[[#This Row],[HomeTeam]],Table3[[Teams]:[D]],2),1,0)</f>
        <v>1</v>
      </c>
      <c r="U884" s="45">
        <f>IF(VLOOKUP(Table2[[#This Row],[AwayTeam]],Table3[[Teams]:[D]],3)=VLOOKUP(Table2[[#This Row],[HomeTeam]],Table3[[Teams]:[D]],3),1,0)</f>
        <v>1</v>
      </c>
      <c r="V884" s="45">
        <f>IF(VLOOKUP(Table2[[#This Row],[AwayTeam]],Table3[[Teams]:[D]],2)&lt;&gt;VLOOKUP(Table2[[#This Row],[HomeTeam]],Table3[[Teams]:[D]],2),1,0)</f>
        <v>0</v>
      </c>
    </row>
    <row r="885" spans="1:22" x14ac:dyDescent="0.25">
      <c r="B885" s="1">
        <v>45696</v>
      </c>
      <c r="C885" s="9" t="s">
        <v>994</v>
      </c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Row],[ActualResult]]), "_", IF(Table2[[#This Row],[ActualHomeScore]]=Table2[[#This Row],[PredictedHomeScore]], "Y", "N"))</f>
        <v>_</v>
      </c>
      <c r="R885" s="2"/>
      <c r="S885" s="2" t="str">
        <f t="shared" si="39"/>
        <v>_</v>
      </c>
      <c r="T885" s="45">
        <f>IF(VLOOKUP(Table2[[#This Row],[AwayTeam]],Table3[[Teams]:[D]],2)=VLOOKUP(Table2[[#This Row],[HomeTeam]],Table3[[Teams]:[D]],2),1,0)</f>
        <v>1</v>
      </c>
      <c r="U885" s="45">
        <f>IF(VLOOKUP(Table2[[#This Row],[AwayTeam]],Table3[[Teams]:[D]],3)=VLOOKUP(Table2[[#This Row],[HomeTeam]],Table3[[Teams]:[D]],3),1,0)</f>
        <v>1</v>
      </c>
      <c r="V885" s="45">
        <f>IF(VLOOKUP(Table2[[#This Row],[AwayTeam]],Table3[[Teams]:[D]],2)&lt;&gt;VLOOKUP(Table2[[#This Row],[HomeTeam]],Table3[[Teams]:[D]],2),1,0)</f>
        <v>0</v>
      </c>
    </row>
    <row r="886" spans="1:22" x14ac:dyDescent="0.25">
      <c r="B886" s="1">
        <v>45696</v>
      </c>
      <c r="C886" s="9" t="s">
        <v>995</v>
      </c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Row],[ActualResult]]), "_", IF(Table2[[#This Row],[ActualHomeScore]]=Table2[[#This Row],[PredictedHomeScore]], "Y", "N"))</f>
        <v>_</v>
      </c>
      <c r="R886" s="2"/>
      <c r="S886" s="2" t="str">
        <f t="shared" si="39"/>
        <v>_</v>
      </c>
      <c r="T886" s="45">
        <f>IF(VLOOKUP(Table2[[#This Row],[AwayTeam]],Table3[[Teams]:[D]],2)=VLOOKUP(Table2[[#This Row],[HomeTeam]],Table3[[Teams]:[D]],2),1,0)</f>
        <v>0</v>
      </c>
      <c r="U886" s="45">
        <f>IF(VLOOKUP(Table2[[#This Row],[AwayTeam]],Table3[[Teams]:[D]],3)=VLOOKUP(Table2[[#This Row],[HomeTeam]],Table3[[Teams]:[D]],3),1,0)</f>
        <v>0</v>
      </c>
      <c r="V886" s="45">
        <f>IF(VLOOKUP(Table2[[#This Row],[AwayTeam]],Table3[[Teams]:[D]],2)&lt;&gt;VLOOKUP(Table2[[#This Row],[HomeTeam]],Table3[[Teams]:[D]],2),1,0)</f>
        <v>1</v>
      </c>
    </row>
    <row r="887" spans="1:22" x14ac:dyDescent="0.25">
      <c r="B887" s="1">
        <v>45696</v>
      </c>
      <c r="C887" s="9" t="s">
        <v>996</v>
      </c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Row],[ActualResult]]), "_", IF(Table2[[#This Row],[ActualHomeScore]]=Table2[[#This Row],[PredictedHomeScore]], "Y", "N"))</f>
        <v>_</v>
      </c>
      <c r="R887" s="2"/>
      <c r="S887" s="2" t="str">
        <f t="shared" si="39"/>
        <v>_</v>
      </c>
      <c r="T887" s="45">
        <f>IF(VLOOKUP(Table2[[#This Row],[AwayTeam]],Table3[[Teams]:[D]],2)=VLOOKUP(Table2[[#This Row],[HomeTeam]],Table3[[Teams]:[D]],2),1,0)</f>
        <v>0</v>
      </c>
      <c r="U887" s="45">
        <f>IF(VLOOKUP(Table2[[#This Row],[AwayTeam]],Table3[[Teams]:[D]],3)=VLOOKUP(Table2[[#This Row],[HomeTeam]],Table3[[Teams]:[D]],3),1,0)</f>
        <v>0</v>
      </c>
      <c r="V887" s="45">
        <f>IF(VLOOKUP(Table2[[#This Row],[AwayTeam]],Table3[[Teams]:[D]],2)&lt;&gt;VLOOKUP(Table2[[#This Row],[HomeTeam]],Table3[[Teams]:[D]],2),1,0)</f>
        <v>1</v>
      </c>
    </row>
    <row r="888" spans="1:22" x14ac:dyDescent="0.25">
      <c r="B888" s="1">
        <v>45696</v>
      </c>
      <c r="C888" s="9" t="s">
        <v>997</v>
      </c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Row],[ActualResult]]), "_", IF(Table2[[#This Row],[ActualHomeScore]]=Table2[[#This Row],[PredictedHomeScore]], "Y", "N"))</f>
        <v>_</v>
      </c>
      <c r="R888" s="2"/>
      <c r="S888" s="2" t="str">
        <f t="shared" si="39"/>
        <v>_</v>
      </c>
      <c r="T888" s="45">
        <f>IF(VLOOKUP(Table2[[#This Row],[AwayTeam]],Table3[[Teams]:[D]],2)=VLOOKUP(Table2[[#This Row],[HomeTeam]],Table3[[Teams]:[D]],2),1,0)</f>
        <v>0</v>
      </c>
      <c r="U888" s="45">
        <f>IF(VLOOKUP(Table2[[#This Row],[AwayTeam]],Table3[[Teams]:[D]],3)=VLOOKUP(Table2[[#This Row],[HomeTeam]],Table3[[Teams]:[D]],3),1,0)</f>
        <v>0</v>
      </c>
      <c r="V888" s="45">
        <f>IF(VLOOKUP(Table2[[#This Row],[AwayTeam]],Table3[[Teams]:[D]],2)&lt;&gt;VLOOKUP(Table2[[#This Row],[HomeTeam]],Table3[[Teams]:[D]],2),1,0)</f>
        <v>1</v>
      </c>
    </row>
    <row r="889" spans="1:22" x14ac:dyDescent="0.25">
      <c r="B889" s="1">
        <v>45696</v>
      </c>
      <c r="C889" s="9" t="s">
        <v>998</v>
      </c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Row],[ActualResult]]), "_", IF(Table2[[#This Row],[ActualHomeScore]]=Table2[[#This Row],[PredictedHomeScore]], "Y", "N"))</f>
        <v>_</v>
      </c>
      <c r="R889" s="2"/>
      <c r="S889" s="2" t="str">
        <f t="shared" si="39"/>
        <v>_</v>
      </c>
      <c r="T889" s="45">
        <f>IF(VLOOKUP(Table2[[#This Row],[AwayTeam]],Table3[[Teams]:[D]],2)=VLOOKUP(Table2[[#This Row],[HomeTeam]],Table3[[Teams]:[D]],2),1,0)</f>
        <v>1</v>
      </c>
      <c r="U889" s="45">
        <f>IF(VLOOKUP(Table2[[#This Row],[AwayTeam]],Table3[[Teams]:[D]],3)=VLOOKUP(Table2[[#This Row],[HomeTeam]],Table3[[Teams]:[D]],3),1,0)</f>
        <v>1</v>
      </c>
      <c r="V889" s="45">
        <f>IF(VLOOKUP(Table2[[#This Row],[AwayTeam]],Table3[[Teams]:[D]],2)&lt;&gt;VLOOKUP(Table2[[#This Row],[HomeTeam]],Table3[[Teams]:[D]],2),1,0)</f>
        <v>0</v>
      </c>
    </row>
    <row r="890" spans="1:22" x14ac:dyDescent="0.25">
      <c r="B890" s="1">
        <v>45696</v>
      </c>
      <c r="C890" s="9" t="s">
        <v>999</v>
      </c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Row],[ActualResult]]), "_", IF(Table2[[#This Row],[ActualHomeScore]]=Table2[[#This Row],[PredictedHomeScore]], "Y", "N"))</f>
        <v>_</v>
      </c>
      <c r="R890" s="2"/>
      <c r="S890" s="2" t="str">
        <f t="shared" si="39"/>
        <v>_</v>
      </c>
      <c r="T890" s="45">
        <f>IF(VLOOKUP(Table2[[#This Row],[AwayTeam]],Table3[[Teams]:[D]],2)=VLOOKUP(Table2[[#This Row],[HomeTeam]],Table3[[Teams]:[D]],2),1,0)</f>
        <v>1</v>
      </c>
      <c r="U890" s="45">
        <f>IF(VLOOKUP(Table2[[#This Row],[AwayTeam]],Table3[[Teams]:[D]],3)=VLOOKUP(Table2[[#This Row],[HomeTeam]],Table3[[Teams]:[D]],3),1,0)</f>
        <v>0</v>
      </c>
      <c r="V890" s="45">
        <f>IF(VLOOKUP(Table2[[#This Row],[AwayTeam]],Table3[[Teams]:[D]],2)&lt;&gt;VLOOKUP(Table2[[#This Row],[HomeTeam]],Table3[[Teams]:[D]],2),1,0)</f>
        <v>0</v>
      </c>
    </row>
    <row r="891" spans="1:22" x14ac:dyDescent="0.25">
      <c r="A891" s="5"/>
      <c r="B891" s="3">
        <v>45696</v>
      </c>
      <c r="C891" s="10" t="s">
        <v>1000</v>
      </c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Row],[ActualResult]]), "_", IF(Table2[[#This Row],[ActualHomeScore]]=Table2[[#This Row],[PredictedHomeScore]], "Y", "N"))</f>
        <v>_</v>
      </c>
      <c r="R891" s="2"/>
      <c r="S891" s="2" t="str">
        <f t="shared" si="39"/>
        <v>_</v>
      </c>
      <c r="T891" s="45">
        <f>IF(VLOOKUP(Table2[[#This Row],[AwayTeam]],Table3[[Teams]:[D]],2)=VLOOKUP(Table2[[#This Row],[HomeTeam]],Table3[[Teams]:[D]],2),1,0)</f>
        <v>1</v>
      </c>
      <c r="U891" s="45">
        <f>IF(VLOOKUP(Table2[[#This Row],[AwayTeam]],Table3[[Teams]:[D]],3)=VLOOKUP(Table2[[#This Row],[HomeTeam]],Table3[[Teams]:[D]],3),1,0)</f>
        <v>1</v>
      </c>
      <c r="V891" s="45">
        <f>IF(VLOOKUP(Table2[[#This Row],[AwayTeam]],Table3[[Teams]:[D]],2)&lt;&gt;VLOOKUP(Table2[[#This Row],[HomeTeam]],Table3[[Teams]:[D]],2),1,0)</f>
        <v>0</v>
      </c>
    </row>
    <row r="892" spans="1:22" x14ac:dyDescent="0.25">
      <c r="B892" s="1">
        <v>45697</v>
      </c>
      <c r="C892" s="9" t="s">
        <v>1001</v>
      </c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Row],[ActualResult]]), "_", IF(Table2[[#This Row],[ActualHomeScore]]=Table2[[#This Row],[PredictedHomeScore]], "Y", "N"))</f>
        <v>_</v>
      </c>
      <c r="R892" s="2"/>
      <c r="S892" s="2" t="str">
        <f t="shared" si="39"/>
        <v>_</v>
      </c>
      <c r="T892" s="45">
        <f>IF(VLOOKUP(Table2[[#This Row],[AwayTeam]],Table3[[Teams]:[D]],2)=VLOOKUP(Table2[[#This Row],[HomeTeam]],Table3[[Teams]:[D]],2),1,0)</f>
        <v>0</v>
      </c>
      <c r="U892" s="45">
        <f>IF(VLOOKUP(Table2[[#This Row],[AwayTeam]],Table3[[Teams]:[D]],3)=VLOOKUP(Table2[[#This Row],[HomeTeam]],Table3[[Teams]:[D]],3),1,0)</f>
        <v>0</v>
      </c>
      <c r="V892" s="45">
        <f>IF(VLOOKUP(Table2[[#This Row],[AwayTeam]],Table3[[Teams]:[D]],2)&lt;&gt;VLOOKUP(Table2[[#This Row],[HomeTeam]],Table3[[Teams]:[D]],2),1,0)</f>
        <v>1</v>
      </c>
    </row>
    <row r="893" spans="1:22" x14ac:dyDescent="0.25">
      <c r="A893" s="5"/>
      <c r="B893" s="3">
        <v>45697</v>
      </c>
      <c r="C893" s="10" t="s">
        <v>1002</v>
      </c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Row],[ActualResult]]), "_", IF(Table2[[#This Row],[ActualHomeScore]]=Table2[[#This Row],[PredictedHomeScore]], "Y", "N"))</f>
        <v>_</v>
      </c>
      <c r="R893" s="2"/>
      <c r="S893" s="2" t="str">
        <f t="shared" si="39"/>
        <v>_</v>
      </c>
      <c r="T893" s="45">
        <f>IF(VLOOKUP(Table2[[#This Row],[AwayTeam]],Table3[[Teams]:[D]],2)=VLOOKUP(Table2[[#This Row],[HomeTeam]],Table3[[Teams]:[D]],2),1,0)</f>
        <v>1</v>
      </c>
      <c r="U893" s="45">
        <f>IF(VLOOKUP(Table2[[#This Row],[AwayTeam]],Table3[[Teams]:[D]],3)=VLOOKUP(Table2[[#This Row],[HomeTeam]],Table3[[Teams]:[D]],3),1,0)</f>
        <v>1</v>
      </c>
      <c r="V893" s="45">
        <f>IF(VLOOKUP(Table2[[#This Row],[AwayTeam]],Table3[[Teams]:[D]],2)&lt;&gt;VLOOKUP(Table2[[#This Row],[HomeTeam]],Table3[[Teams]:[D]],2),1,0)</f>
        <v>0</v>
      </c>
    </row>
    <row r="894" spans="1:22" x14ac:dyDescent="0.25">
      <c r="B894" s="1">
        <v>45710</v>
      </c>
      <c r="C894" s="9" t="s">
        <v>1003</v>
      </c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Row],[ActualResult]]), "_", IF(Table2[[#This Row],[ActualHomeScore]]=Table2[[#This Row],[PredictedHomeScore]], "Y", "N"))</f>
        <v>_</v>
      </c>
      <c r="R894" s="2"/>
      <c r="S894" s="2" t="str">
        <f t="shared" si="39"/>
        <v>_</v>
      </c>
      <c r="T894" s="45">
        <f>IF(VLOOKUP(Table2[[#This Row],[AwayTeam]],Table3[[Teams]:[D]],2)=VLOOKUP(Table2[[#This Row],[HomeTeam]],Table3[[Teams]:[D]],2),1,0)</f>
        <v>0</v>
      </c>
      <c r="U894" s="45">
        <f>IF(VLOOKUP(Table2[[#This Row],[AwayTeam]],Table3[[Teams]:[D]],3)=VLOOKUP(Table2[[#This Row],[HomeTeam]],Table3[[Teams]:[D]],3),1,0)</f>
        <v>0</v>
      </c>
      <c r="V894" s="45">
        <f>IF(VLOOKUP(Table2[[#This Row],[AwayTeam]],Table3[[Teams]:[D]],2)&lt;&gt;VLOOKUP(Table2[[#This Row],[HomeTeam]],Table3[[Teams]:[D]],2),1,0)</f>
        <v>1</v>
      </c>
    </row>
    <row r="895" spans="1:22" x14ac:dyDescent="0.25">
      <c r="B895" s="1">
        <v>45710</v>
      </c>
      <c r="C895" s="9" t="s">
        <v>1004</v>
      </c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Row],[ActualResult]]), "_", IF(Table2[[#This Row],[ActualHomeScore]]=Table2[[#This Row],[PredictedHomeScore]], "Y", "N"))</f>
        <v>_</v>
      </c>
      <c r="R895" s="2"/>
      <c r="S895" s="2" t="str">
        <f t="shared" si="39"/>
        <v>_</v>
      </c>
      <c r="T895" s="45">
        <f>IF(VLOOKUP(Table2[[#This Row],[AwayTeam]],Table3[[Teams]:[D]],2)=VLOOKUP(Table2[[#This Row],[HomeTeam]],Table3[[Teams]:[D]],2),1,0)</f>
        <v>0</v>
      </c>
      <c r="U895" s="45">
        <f>IF(VLOOKUP(Table2[[#This Row],[AwayTeam]],Table3[[Teams]:[D]],3)=VLOOKUP(Table2[[#This Row],[HomeTeam]],Table3[[Teams]:[D]],3),1,0)</f>
        <v>0</v>
      </c>
      <c r="V895" s="45">
        <f>IF(VLOOKUP(Table2[[#This Row],[AwayTeam]],Table3[[Teams]:[D]],2)&lt;&gt;VLOOKUP(Table2[[#This Row],[HomeTeam]],Table3[[Teams]:[D]],2),1,0)</f>
        <v>1</v>
      </c>
    </row>
    <row r="896" spans="1:22" x14ac:dyDescent="0.25">
      <c r="B896" s="1">
        <v>45710</v>
      </c>
      <c r="C896" s="9" t="s">
        <v>1005</v>
      </c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Row],[ActualResult]]), "_", IF(Table2[[#This Row],[ActualHomeScore]]=Table2[[#This Row],[PredictedHomeScore]], "Y", "N"))</f>
        <v>_</v>
      </c>
      <c r="R896" s="2"/>
      <c r="S896" s="2" t="str">
        <f t="shared" si="39"/>
        <v>_</v>
      </c>
      <c r="T896" s="45">
        <f>IF(VLOOKUP(Table2[[#This Row],[AwayTeam]],Table3[[Teams]:[D]],2)=VLOOKUP(Table2[[#This Row],[HomeTeam]],Table3[[Teams]:[D]],2),1,0)</f>
        <v>1</v>
      </c>
      <c r="U896" s="45">
        <f>IF(VLOOKUP(Table2[[#This Row],[AwayTeam]],Table3[[Teams]:[D]],3)=VLOOKUP(Table2[[#This Row],[HomeTeam]],Table3[[Teams]:[D]],3),1,0)</f>
        <v>1</v>
      </c>
      <c r="V896" s="45">
        <f>IF(VLOOKUP(Table2[[#This Row],[AwayTeam]],Table3[[Teams]:[D]],2)&lt;&gt;VLOOKUP(Table2[[#This Row],[HomeTeam]],Table3[[Teams]:[D]],2),1,0)</f>
        <v>0</v>
      </c>
    </row>
    <row r="897" spans="1:22" x14ac:dyDescent="0.25">
      <c r="B897" s="1">
        <v>45710</v>
      </c>
      <c r="C897" s="9" t="s">
        <v>1006</v>
      </c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Row],[ActualResult]]), "_", IF(Table2[[#This Row],[ActualHomeScore]]=Table2[[#This Row],[PredictedHomeScore]], "Y", "N"))</f>
        <v>_</v>
      </c>
      <c r="R897" s="2"/>
      <c r="S897" s="2" t="str">
        <f t="shared" si="39"/>
        <v>_</v>
      </c>
      <c r="T897" s="45">
        <f>IF(VLOOKUP(Table2[[#This Row],[AwayTeam]],Table3[[Teams]:[D]],2)=VLOOKUP(Table2[[#This Row],[HomeTeam]],Table3[[Teams]:[D]],2),1,0)</f>
        <v>1</v>
      </c>
      <c r="U897" s="45">
        <f>IF(VLOOKUP(Table2[[#This Row],[AwayTeam]],Table3[[Teams]:[D]],3)=VLOOKUP(Table2[[#This Row],[HomeTeam]],Table3[[Teams]:[D]],3),1,0)</f>
        <v>0</v>
      </c>
      <c r="V897" s="45">
        <f>IF(VLOOKUP(Table2[[#This Row],[AwayTeam]],Table3[[Teams]:[D]],2)&lt;&gt;VLOOKUP(Table2[[#This Row],[HomeTeam]],Table3[[Teams]:[D]],2),1,0)</f>
        <v>0</v>
      </c>
    </row>
    <row r="898" spans="1:22" x14ac:dyDescent="0.25">
      <c r="B898" s="1">
        <v>45710</v>
      </c>
      <c r="C898" s="9" t="s">
        <v>1007</v>
      </c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Row],[ActualResult]]), "_", IF(Table2[[#This Row],[ActualHomeScore]]=Table2[[#This Row],[PredictedHomeScore]], "Y", "N"))</f>
        <v>_</v>
      </c>
      <c r="R898" s="2"/>
      <c r="S898" s="2" t="str">
        <f t="shared" si="39"/>
        <v>_</v>
      </c>
      <c r="T898" s="45">
        <f>IF(VLOOKUP(Table2[[#This Row],[AwayTeam]],Table3[[Teams]:[D]],2)=VLOOKUP(Table2[[#This Row],[HomeTeam]],Table3[[Teams]:[D]],2),1,0)</f>
        <v>0</v>
      </c>
      <c r="U898" s="45">
        <f>IF(VLOOKUP(Table2[[#This Row],[AwayTeam]],Table3[[Teams]:[D]],3)=VLOOKUP(Table2[[#This Row],[HomeTeam]],Table3[[Teams]:[D]],3),1,0)</f>
        <v>0</v>
      </c>
      <c r="V898" s="45">
        <f>IF(VLOOKUP(Table2[[#This Row],[AwayTeam]],Table3[[Teams]:[D]],2)&lt;&gt;VLOOKUP(Table2[[#This Row],[HomeTeam]],Table3[[Teams]:[D]],2),1,0)</f>
        <v>1</v>
      </c>
    </row>
    <row r="899" spans="1:22" x14ac:dyDescent="0.25">
      <c r="B899" s="1">
        <v>45710</v>
      </c>
      <c r="C899" s="9" t="s">
        <v>1008</v>
      </c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Row],[ActualResult]]),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  <c r="T899" s="45">
        <f>IF(VLOOKUP(Table2[[#This Row],[AwayTeam]],Table3[[Teams]:[D]],2)=VLOOKUP(Table2[[#This Row],[HomeTeam]],Table3[[Teams]:[D]],2),1,0)</f>
        <v>0</v>
      </c>
      <c r="U899" s="45">
        <f>IF(VLOOKUP(Table2[[#This Row],[AwayTeam]],Table3[[Teams]:[D]],3)=VLOOKUP(Table2[[#This Row],[HomeTeam]],Table3[[Teams]:[D]],3),1,0)</f>
        <v>0</v>
      </c>
      <c r="V899" s="45">
        <f>IF(VLOOKUP(Table2[[#This Row],[AwayTeam]],Table3[[Teams]:[D]],2)&lt;&gt;VLOOKUP(Table2[[#This Row],[HomeTeam]],Table3[[Teams]:[D]],2),1,0)</f>
        <v>1</v>
      </c>
    </row>
    <row r="900" spans="1:22" x14ac:dyDescent="0.25">
      <c r="B900" s="1">
        <v>45710</v>
      </c>
      <c r="C900" s="9" t="s">
        <v>1009</v>
      </c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Row],[ActualResult]]), "_", IF(Table2[[#This Row],[ActualHomeScore]]=Table2[[#This Row],[PredictedHomeScore]], "Y", "N"))</f>
        <v>_</v>
      </c>
      <c r="R900" s="2"/>
      <c r="S900" s="2" t="str">
        <f t="shared" si="42"/>
        <v>_</v>
      </c>
      <c r="T900" s="45">
        <f>IF(VLOOKUP(Table2[[#This Row],[AwayTeam]],Table3[[Teams]:[D]],2)=VLOOKUP(Table2[[#This Row],[HomeTeam]],Table3[[Teams]:[D]],2),1,0)</f>
        <v>1</v>
      </c>
      <c r="U900" s="45">
        <f>IF(VLOOKUP(Table2[[#This Row],[AwayTeam]],Table3[[Teams]:[D]],3)=VLOOKUP(Table2[[#This Row],[HomeTeam]],Table3[[Teams]:[D]],3),1,0)</f>
        <v>1</v>
      </c>
      <c r="V900" s="45">
        <f>IF(VLOOKUP(Table2[[#This Row],[AwayTeam]],Table3[[Teams]:[D]],2)&lt;&gt;VLOOKUP(Table2[[#This Row],[HomeTeam]],Table3[[Teams]:[D]],2),1,0)</f>
        <v>0</v>
      </c>
    </row>
    <row r="901" spans="1:22" x14ac:dyDescent="0.25">
      <c r="B901" s="1">
        <v>45710</v>
      </c>
      <c r="C901" s="9" t="s">
        <v>1010</v>
      </c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Row],[ActualResult]]), "_", IF(Table2[[#This Row],[ActualHomeScore]]=Table2[[#This Row],[PredictedHomeScore]], "Y", "N"))</f>
        <v>_</v>
      </c>
      <c r="R901" s="2"/>
      <c r="S901" s="2" t="str">
        <f t="shared" si="42"/>
        <v>_</v>
      </c>
      <c r="T901" s="45">
        <f>IF(VLOOKUP(Table2[[#This Row],[AwayTeam]],Table3[[Teams]:[D]],2)=VLOOKUP(Table2[[#This Row],[HomeTeam]],Table3[[Teams]:[D]],2),1,0)</f>
        <v>0</v>
      </c>
      <c r="U901" s="45">
        <f>IF(VLOOKUP(Table2[[#This Row],[AwayTeam]],Table3[[Teams]:[D]],3)=VLOOKUP(Table2[[#This Row],[HomeTeam]],Table3[[Teams]:[D]],3),1,0)</f>
        <v>0</v>
      </c>
      <c r="V901" s="45">
        <f>IF(VLOOKUP(Table2[[#This Row],[AwayTeam]],Table3[[Teams]:[D]],2)&lt;&gt;VLOOKUP(Table2[[#This Row],[HomeTeam]],Table3[[Teams]:[D]],2),1,0)</f>
        <v>1</v>
      </c>
    </row>
    <row r="902" spans="1:22" x14ac:dyDescent="0.25">
      <c r="B902" s="1">
        <v>45710</v>
      </c>
      <c r="C902" s="9" t="s">
        <v>1011</v>
      </c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Row],[ActualResult]]), "_", IF(Table2[[#This Row],[ActualHomeScore]]=Table2[[#This Row],[PredictedHomeScore]], "Y", "N"))</f>
        <v>_</v>
      </c>
      <c r="R902" s="2"/>
      <c r="S902" s="2" t="str">
        <f t="shared" si="42"/>
        <v>_</v>
      </c>
      <c r="T902" s="45">
        <f>IF(VLOOKUP(Table2[[#This Row],[AwayTeam]],Table3[[Teams]:[D]],2)=VLOOKUP(Table2[[#This Row],[HomeTeam]],Table3[[Teams]:[D]],2),1,0)</f>
        <v>1</v>
      </c>
      <c r="U902" s="45">
        <f>IF(VLOOKUP(Table2[[#This Row],[AwayTeam]],Table3[[Teams]:[D]],3)=VLOOKUP(Table2[[#This Row],[HomeTeam]],Table3[[Teams]:[D]],3),1,0)</f>
        <v>0</v>
      </c>
      <c r="V902" s="45">
        <f>IF(VLOOKUP(Table2[[#This Row],[AwayTeam]],Table3[[Teams]:[D]],2)&lt;&gt;VLOOKUP(Table2[[#This Row],[HomeTeam]],Table3[[Teams]:[D]],2),1,0)</f>
        <v>0</v>
      </c>
    </row>
    <row r="903" spans="1:22" x14ac:dyDescent="0.25">
      <c r="B903" s="1">
        <v>45710</v>
      </c>
      <c r="C903" s="9" t="s">
        <v>1012</v>
      </c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Row],[ActualResult]]), "_", IF(Table2[[#This Row],[ActualHomeScore]]=Table2[[#This Row],[PredictedHomeScore]], "Y", "N"))</f>
        <v>_</v>
      </c>
      <c r="R903" s="2"/>
      <c r="S903" s="2" t="str">
        <f t="shared" si="42"/>
        <v>_</v>
      </c>
      <c r="T903" s="45">
        <f>IF(VLOOKUP(Table2[[#This Row],[AwayTeam]],Table3[[Teams]:[D]],2)=VLOOKUP(Table2[[#This Row],[HomeTeam]],Table3[[Teams]:[D]],2),1,0)</f>
        <v>1</v>
      </c>
      <c r="U903" s="45">
        <f>IF(VLOOKUP(Table2[[#This Row],[AwayTeam]],Table3[[Teams]:[D]],3)=VLOOKUP(Table2[[#This Row],[HomeTeam]],Table3[[Teams]:[D]],3),1,0)</f>
        <v>1</v>
      </c>
      <c r="V903" s="45">
        <f>IF(VLOOKUP(Table2[[#This Row],[AwayTeam]],Table3[[Teams]:[D]],2)&lt;&gt;VLOOKUP(Table2[[#This Row],[HomeTeam]],Table3[[Teams]:[D]],2),1,0)</f>
        <v>0</v>
      </c>
    </row>
    <row r="904" spans="1:22" x14ac:dyDescent="0.25">
      <c r="B904" s="1">
        <v>45710</v>
      </c>
      <c r="C904" s="9" t="s">
        <v>1013</v>
      </c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Row],[ActualResult]]), "_", IF(Table2[[#This Row],[ActualHomeScore]]=Table2[[#This Row],[PredictedHomeScore]], "Y", "N"))</f>
        <v>_</v>
      </c>
      <c r="R904" s="2"/>
      <c r="S904" s="2" t="str">
        <f t="shared" si="42"/>
        <v>_</v>
      </c>
      <c r="T904" s="45">
        <f>IF(VLOOKUP(Table2[[#This Row],[AwayTeam]],Table3[[Teams]:[D]],2)=VLOOKUP(Table2[[#This Row],[HomeTeam]],Table3[[Teams]:[D]],2),1,0)</f>
        <v>0</v>
      </c>
      <c r="U904" s="45">
        <f>IF(VLOOKUP(Table2[[#This Row],[AwayTeam]],Table3[[Teams]:[D]],3)=VLOOKUP(Table2[[#This Row],[HomeTeam]],Table3[[Teams]:[D]],3),1,0)</f>
        <v>0</v>
      </c>
      <c r="V904" s="45">
        <f>IF(VLOOKUP(Table2[[#This Row],[AwayTeam]],Table3[[Teams]:[D]],2)&lt;&gt;VLOOKUP(Table2[[#This Row],[HomeTeam]],Table3[[Teams]:[D]],2),1,0)</f>
        <v>1</v>
      </c>
    </row>
    <row r="905" spans="1:22" x14ac:dyDescent="0.25">
      <c r="B905" s="1">
        <v>45710</v>
      </c>
      <c r="C905" s="9" t="s">
        <v>1014</v>
      </c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Row],[ActualResult]]), "_", IF(Table2[[#This Row],[ActualHomeScore]]=Table2[[#This Row],[PredictedHomeScore]], "Y", "N"))</f>
        <v>_</v>
      </c>
      <c r="R905" s="2"/>
      <c r="S905" s="2" t="str">
        <f t="shared" si="42"/>
        <v>_</v>
      </c>
      <c r="T905" s="45">
        <f>IF(VLOOKUP(Table2[[#This Row],[AwayTeam]],Table3[[Teams]:[D]],2)=VLOOKUP(Table2[[#This Row],[HomeTeam]],Table3[[Teams]:[D]],2),1,0)</f>
        <v>1</v>
      </c>
      <c r="U905" s="45">
        <f>IF(VLOOKUP(Table2[[#This Row],[AwayTeam]],Table3[[Teams]:[D]],3)=VLOOKUP(Table2[[#This Row],[HomeTeam]],Table3[[Teams]:[D]],3),1,0)</f>
        <v>1</v>
      </c>
      <c r="V905" s="45">
        <f>IF(VLOOKUP(Table2[[#This Row],[AwayTeam]],Table3[[Teams]:[D]],2)&lt;&gt;VLOOKUP(Table2[[#This Row],[HomeTeam]],Table3[[Teams]:[D]],2),1,0)</f>
        <v>0</v>
      </c>
    </row>
    <row r="906" spans="1:22" x14ac:dyDescent="0.25">
      <c r="B906" s="1">
        <v>45710</v>
      </c>
      <c r="C906" s="9" t="s">
        <v>1015</v>
      </c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Row],[ActualResult]]), "_", IF(Table2[[#This Row],[ActualHomeScore]]=Table2[[#This Row],[PredictedHomeScore]], "Y", "N"))</f>
        <v>_</v>
      </c>
      <c r="R906" s="2"/>
      <c r="S906" s="2" t="str">
        <f t="shared" si="42"/>
        <v>_</v>
      </c>
      <c r="T906" s="45">
        <f>IF(VLOOKUP(Table2[[#This Row],[AwayTeam]],Table3[[Teams]:[D]],2)=VLOOKUP(Table2[[#This Row],[HomeTeam]],Table3[[Teams]:[D]],2),1,0)</f>
        <v>1</v>
      </c>
      <c r="U906" s="45">
        <f>IF(VLOOKUP(Table2[[#This Row],[AwayTeam]],Table3[[Teams]:[D]],3)=VLOOKUP(Table2[[#This Row],[HomeTeam]],Table3[[Teams]:[D]],3),1,0)</f>
        <v>0</v>
      </c>
      <c r="V906" s="45">
        <f>IF(VLOOKUP(Table2[[#This Row],[AwayTeam]],Table3[[Teams]:[D]],2)&lt;&gt;VLOOKUP(Table2[[#This Row],[HomeTeam]],Table3[[Teams]:[D]],2),1,0)</f>
        <v>0</v>
      </c>
    </row>
    <row r="907" spans="1:22" x14ac:dyDescent="0.25">
      <c r="A907" s="5"/>
      <c r="B907" s="3">
        <v>45710</v>
      </c>
      <c r="C907" s="10" t="s">
        <v>1016</v>
      </c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Row],[ActualResult]]), "_", IF(Table2[[#This Row],[ActualHomeScore]]=Table2[[#This Row],[PredictedHomeScore]], "Y", "N"))</f>
        <v>_</v>
      </c>
      <c r="R907" s="2"/>
      <c r="S907" s="2" t="str">
        <f t="shared" si="42"/>
        <v>_</v>
      </c>
      <c r="T907" s="45">
        <f>IF(VLOOKUP(Table2[[#This Row],[AwayTeam]],Table3[[Teams]:[D]],2)=VLOOKUP(Table2[[#This Row],[HomeTeam]],Table3[[Teams]:[D]],2),1,0)</f>
        <v>1</v>
      </c>
      <c r="U907" s="45">
        <f>IF(VLOOKUP(Table2[[#This Row],[AwayTeam]],Table3[[Teams]:[D]],3)=VLOOKUP(Table2[[#This Row],[HomeTeam]],Table3[[Teams]:[D]],3),1,0)</f>
        <v>1</v>
      </c>
      <c r="V907" s="45">
        <f>IF(VLOOKUP(Table2[[#This Row],[AwayTeam]],Table3[[Teams]:[D]],2)&lt;&gt;VLOOKUP(Table2[[#This Row],[HomeTeam]],Table3[[Teams]:[D]],2),1,0)</f>
        <v>0</v>
      </c>
    </row>
    <row r="908" spans="1:22" x14ac:dyDescent="0.25">
      <c r="B908" s="1">
        <v>45711</v>
      </c>
      <c r="C908" s="9" t="s">
        <v>1017</v>
      </c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Row],[ActualResult]]), "_", IF(Table2[[#This Row],[ActualHomeScore]]=Table2[[#This Row],[PredictedHomeScore]], "Y", "N"))</f>
        <v>_</v>
      </c>
      <c r="R908" s="2"/>
      <c r="S908" s="2" t="str">
        <f t="shared" si="42"/>
        <v>_</v>
      </c>
      <c r="T908" s="45">
        <f>IF(VLOOKUP(Table2[[#This Row],[AwayTeam]],Table3[[Teams]:[D]],2)=VLOOKUP(Table2[[#This Row],[HomeTeam]],Table3[[Teams]:[D]],2),1,0)</f>
        <v>0</v>
      </c>
      <c r="U908" s="45">
        <f>IF(VLOOKUP(Table2[[#This Row],[AwayTeam]],Table3[[Teams]:[D]],3)=VLOOKUP(Table2[[#This Row],[HomeTeam]],Table3[[Teams]:[D]],3),1,0)</f>
        <v>0</v>
      </c>
      <c r="V908" s="45">
        <f>IF(VLOOKUP(Table2[[#This Row],[AwayTeam]],Table3[[Teams]:[D]],2)&lt;&gt;VLOOKUP(Table2[[#This Row],[HomeTeam]],Table3[[Teams]:[D]],2),1,0)</f>
        <v>1</v>
      </c>
    </row>
    <row r="909" spans="1:22" x14ac:dyDescent="0.25">
      <c r="B909" s="1">
        <v>45711</v>
      </c>
      <c r="C909" s="9" t="s">
        <v>1018</v>
      </c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Row],[ActualResult]]), "_", IF(Table2[[#This Row],[ActualHomeScore]]=Table2[[#This Row],[PredictedHomeScore]], "Y", "N"))</f>
        <v>_</v>
      </c>
      <c r="R909" s="2"/>
      <c r="S909" s="2" t="str">
        <f t="shared" si="42"/>
        <v>_</v>
      </c>
      <c r="T909" s="45">
        <f>IF(VLOOKUP(Table2[[#This Row],[AwayTeam]],Table3[[Teams]:[D]],2)=VLOOKUP(Table2[[#This Row],[HomeTeam]],Table3[[Teams]:[D]],2),1,0)</f>
        <v>1</v>
      </c>
      <c r="U909" s="45">
        <f>IF(VLOOKUP(Table2[[#This Row],[AwayTeam]],Table3[[Teams]:[D]],3)=VLOOKUP(Table2[[#This Row],[HomeTeam]],Table3[[Teams]:[D]],3),1,0)</f>
        <v>1</v>
      </c>
      <c r="V909" s="45">
        <f>IF(VLOOKUP(Table2[[#This Row],[AwayTeam]],Table3[[Teams]:[D]],2)&lt;&gt;VLOOKUP(Table2[[#This Row],[HomeTeam]],Table3[[Teams]:[D]],2),1,0)</f>
        <v>0</v>
      </c>
    </row>
    <row r="910" spans="1:22" x14ac:dyDescent="0.25">
      <c r="B910" s="1">
        <v>45711</v>
      </c>
      <c r="C910" s="9" t="s">
        <v>1019</v>
      </c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Row],[ActualResult]]), "_", IF(Table2[[#This Row],[ActualHomeScore]]=Table2[[#This Row],[PredictedHomeScore]], "Y", "N"))</f>
        <v>_</v>
      </c>
      <c r="R910" s="2"/>
      <c r="S910" s="2" t="str">
        <f t="shared" si="42"/>
        <v>_</v>
      </c>
      <c r="T910" s="45">
        <f>IF(VLOOKUP(Table2[[#This Row],[AwayTeam]],Table3[[Teams]:[D]],2)=VLOOKUP(Table2[[#This Row],[HomeTeam]],Table3[[Teams]:[D]],2),1,0)</f>
        <v>0</v>
      </c>
      <c r="U910" s="45">
        <f>IF(VLOOKUP(Table2[[#This Row],[AwayTeam]],Table3[[Teams]:[D]],3)=VLOOKUP(Table2[[#This Row],[HomeTeam]],Table3[[Teams]:[D]],3),1,0)</f>
        <v>0</v>
      </c>
      <c r="V910" s="45">
        <f>IF(VLOOKUP(Table2[[#This Row],[AwayTeam]],Table3[[Teams]:[D]],2)&lt;&gt;VLOOKUP(Table2[[#This Row],[HomeTeam]],Table3[[Teams]:[D]],2),1,0)</f>
        <v>1</v>
      </c>
    </row>
    <row r="911" spans="1:22" x14ac:dyDescent="0.25">
      <c r="B911" s="1">
        <v>45711</v>
      </c>
      <c r="C911" s="9" t="s">
        <v>1020</v>
      </c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Row],[ActualResult]]), "_", IF(Table2[[#This Row],[ActualHomeScore]]=Table2[[#This Row],[PredictedHomeScore]], "Y", "N"))</f>
        <v>_</v>
      </c>
      <c r="R911" s="2"/>
      <c r="S911" s="2" t="str">
        <f t="shared" si="42"/>
        <v>_</v>
      </c>
      <c r="T911" s="45">
        <f>IF(VLOOKUP(Table2[[#This Row],[AwayTeam]],Table3[[Teams]:[D]],2)=VLOOKUP(Table2[[#This Row],[HomeTeam]],Table3[[Teams]:[D]],2),1,0)</f>
        <v>0</v>
      </c>
      <c r="U911" s="45">
        <f>IF(VLOOKUP(Table2[[#This Row],[AwayTeam]],Table3[[Teams]:[D]],3)=VLOOKUP(Table2[[#This Row],[HomeTeam]],Table3[[Teams]:[D]],3),1,0)</f>
        <v>0</v>
      </c>
      <c r="V911" s="45">
        <f>IF(VLOOKUP(Table2[[#This Row],[AwayTeam]],Table3[[Teams]:[D]],2)&lt;&gt;VLOOKUP(Table2[[#This Row],[HomeTeam]],Table3[[Teams]:[D]],2),1,0)</f>
        <v>1</v>
      </c>
    </row>
    <row r="912" spans="1:22" x14ac:dyDescent="0.25">
      <c r="B912" s="1">
        <v>45711</v>
      </c>
      <c r="C912" s="9" t="s">
        <v>1021</v>
      </c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Row],[ActualResult]]), "_", IF(Table2[[#This Row],[ActualHomeScore]]=Table2[[#This Row],[PredictedHomeScore]], "Y", "N"))</f>
        <v>_</v>
      </c>
      <c r="R912" s="2"/>
      <c r="S912" s="2" t="str">
        <f t="shared" si="42"/>
        <v>_</v>
      </c>
      <c r="T912" s="45">
        <f>IF(VLOOKUP(Table2[[#This Row],[AwayTeam]],Table3[[Teams]:[D]],2)=VLOOKUP(Table2[[#This Row],[HomeTeam]],Table3[[Teams]:[D]],2),1,0)</f>
        <v>1</v>
      </c>
      <c r="U912" s="45">
        <f>IF(VLOOKUP(Table2[[#This Row],[AwayTeam]],Table3[[Teams]:[D]],3)=VLOOKUP(Table2[[#This Row],[HomeTeam]],Table3[[Teams]:[D]],3),1,0)</f>
        <v>1</v>
      </c>
      <c r="V912" s="45">
        <f>IF(VLOOKUP(Table2[[#This Row],[AwayTeam]],Table3[[Teams]:[D]],2)&lt;&gt;VLOOKUP(Table2[[#This Row],[HomeTeam]],Table3[[Teams]:[D]],2),1,0)</f>
        <v>0</v>
      </c>
    </row>
    <row r="913" spans="1:22" x14ac:dyDescent="0.25">
      <c r="B913" s="1">
        <v>45711</v>
      </c>
      <c r="C913" s="9" t="s">
        <v>1022</v>
      </c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Row],[ActualResult]]), "_", IF(Table2[[#This Row],[ActualHomeScore]]=Table2[[#This Row],[PredictedHomeScore]], "Y", "N"))</f>
        <v>_</v>
      </c>
      <c r="R913" s="2"/>
      <c r="S913" s="2" t="str">
        <f t="shared" si="42"/>
        <v>_</v>
      </c>
      <c r="T913" s="45">
        <f>IF(VLOOKUP(Table2[[#This Row],[AwayTeam]],Table3[[Teams]:[D]],2)=VLOOKUP(Table2[[#This Row],[HomeTeam]],Table3[[Teams]:[D]],2),1,0)</f>
        <v>0</v>
      </c>
      <c r="U913" s="45">
        <f>IF(VLOOKUP(Table2[[#This Row],[AwayTeam]],Table3[[Teams]:[D]],3)=VLOOKUP(Table2[[#This Row],[HomeTeam]],Table3[[Teams]:[D]],3),1,0)</f>
        <v>0</v>
      </c>
      <c r="V913" s="45">
        <f>IF(VLOOKUP(Table2[[#This Row],[AwayTeam]],Table3[[Teams]:[D]],2)&lt;&gt;VLOOKUP(Table2[[#This Row],[HomeTeam]],Table3[[Teams]:[D]],2),1,0)</f>
        <v>1</v>
      </c>
    </row>
    <row r="914" spans="1:22" x14ac:dyDescent="0.25">
      <c r="B914" s="1">
        <v>45711</v>
      </c>
      <c r="C914" s="9" t="s">
        <v>1023</v>
      </c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Row],[ActualResult]]), "_", IF(Table2[[#This Row],[ActualHomeScore]]=Table2[[#This Row],[PredictedHomeScore]], "Y", "N"))</f>
        <v>_</v>
      </c>
      <c r="R914" s="2"/>
      <c r="S914" s="2" t="str">
        <f t="shared" si="42"/>
        <v>_</v>
      </c>
      <c r="T914" s="45">
        <f>IF(VLOOKUP(Table2[[#This Row],[AwayTeam]],Table3[[Teams]:[D]],2)=VLOOKUP(Table2[[#This Row],[HomeTeam]],Table3[[Teams]:[D]],2),1,0)</f>
        <v>0</v>
      </c>
      <c r="U914" s="45">
        <f>IF(VLOOKUP(Table2[[#This Row],[AwayTeam]],Table3[[Teams]:[D]],3)=VLOOKUP(Table2[[#This Row],[HomeTeam]],Table3[[Teams]:[D]],3),1,0)</f>
        <v>0</v>
      </c>
      <c r="V914" s="45">
        <f>IF(VLOOKUP(Table2[[#This Row],[AwayTeam]],Table3[[Teams]:[D]],2)&lt;&gt;VLOOKUP(Table2[[#This Row],[HomeTeam]],Table3[[Teams]:[D]],2),1,0)</f>
        <v>1</v>
      </c>
    </row>
    <row r="915" spans="1:22" x14ac:dyDescent="0.25">
      <c r="B915" s="1">
        <v>45711</v>
      </c>
      <c r="C915" s="9" t="s">
        <v>1024</v>
      </c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Row],[ActualResult]]), "_", IF(Table2[[#This Row],[ActualHomeScore]]=Table2[[#This Row],[PredictedHomeScore]], "Y", "N"))</f>
        <v>_</v>
      </c>
      <c r="R915" s="2"/>
      <c r="S915" s="2" t="str">
        <f t="shared" si="42"/>
        <v>_</v>
      </c>
      <c r="T915" s="45">
        <f>IF(VLOOKUP(Table2[[#This Row],[AwayTeam]],Table3[[Teams]:[D]],2)=VLOOKUP(Table2[[#This Row],[HomeTeam]],Table3[[Teams]:[D]],2),1,0)</f>
        <v>0</v>
      </c>
      <c r="U915" s="45">
        <f>IF(VLOOKUP(Table2[[#This Row],[AwayTeam]],Table3[[Teams]:[D]],3)=VLOOKUP(Table2[[#This Row],[HomeTeam]],Table3[[Teams]:[D]],3),1,0)</f>
        <v>0</v>
      </c>
      <c r="V915" s="45">
        <f>IF(VLOOKUP(Table2[[#This Row],[AwayTeam]],Table3[[Teams]:[D]],2)&lt;&gt;VLOOKUP(Table2[[#This Row],[HomeTeam]],Table3[[Teams]:[D]],2),1,0)</f>
        <v>1</v>
      </c>
    </row>
    <row r="916" spans="1:22" x14ac:dyDescent="0.25">
      <c r="B916" s="1">
        <v>45711</v>
      </c>
      <c r="C916" s="9" t="s">
        <v>1025</v>
      </c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Row],[ActualResult]]), "_", IF(Table2[[#This Row],[ActualHomeScore]]=Table2[[#This Row],[PredictedHomeScore]], "Y", "N"))</f>
        <v>_</v>
      </c>
      <c r="R916" s="2"/>
      <c r="S916" s="2" t="str">
        <f t="shared" si="42"/>
        <v>_</v>
      </c>
      <c r="T916" s="45">
        <f>IF(VLOOKUP(Table2[[#This Row],[AwayTeam]],Table3[[Teams]:[D]],2)=VLOOKUP(Table2[[#This Row],[HomeTeam]],Table3[[Teams]:[D]],2),1,0)</f>
        <v>1</v>
      </c>
      <c r="U916" s="45">
        <f>IF(VLOOKUP(Table2[[#This Row],[AwayTeam]],Table3[[Teams]:[D]],3)=VLOOKUP(Table2[[#This Row],[HomeTeam]],Table3[[Teams]:[D]],3),1,0)</f>
        <v>1</v>
      </c>
      <c r="V916" s="45">
        <f>IF(VLOOKUP(Table2[[#This Row],[AwayTeam]],Table3[[Teams]:[D]],2)&lt;&gt;VLOOKUP(Table2[[#This Row],[HomeTeam]],Table3[[Teams]:[D]],2),1,0)</f>
        <v>0</v>
      </c>
    </row>
    <row r="917" spans="1:22" x14ac:dyDescent="0.25">
      <c r="A917" s="5"/>
      <c r="B917" s="3">
        <v>45711</v>
      </c>
      <c r="C917" s="10" t="s">
        <v>1026</v>
      </c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Row],[ActualResult]]), "_", IF(Table2[[#This Row],[ActualHomeScore]]=Table2[[#This Row],[PredictedHomeScore]], "Y", "N"))</f>
        <v>_</v>
      </c>
      <c r="R917" s="2"/>
      <c r="S917" s="2" t="str">
        <f t="shared" si="42"/>
        <v>_</v>
      </c>
      <c r="T917" s="45">
        <f>IF(VLOOKUP(Table2[[#This Row],[AwayTeam]],Table3[[Teams]:[D]],2)=VLOOKUP(Table2[[#This Row],[HomeTeam]],Table3[[Teams]:[D]],2),1,0)</f>
        <v>1</v>
      </c>
      <c r="U917" s="45">
        <f>IF(VLOOKUP(Table2[[#This Row],[AwayTeam]],Table3[[Teams]:[D]],3)=VLOOKUP(Table2[[#This Row],[HomeTeam]],Table3[[Teams]:[D]],3),1,0)</f>
        <v>0</v>
      </c>
      <c r="V917" s="45">
        <f>IF(VLOOKUP(Table2[[#This Row],[AwayTeam]],Table3[[Teams]:[D]],2)&lt;&gt;VLOOKUP(Table2[[#This Row],[HomeTeam]],Table3[[Teams]:[D]],2),1,0)</f>
        <v>0</v>
      </c>
    </row>
    <row r="918" spans="1:22" x14ac:dyDescent="0.25">
      <c r="B918" s="1">
        <v>45712</v>
      </c>
      <c r="C918" s="9" t="s">
        <v>1027</v>
      </c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Row],[ActualResult]]), "_", IF(Table2[[#This Row],[ActualHomeScore]]=Table2[[#This Row],[PredictedHomeScore]], "Y", "N"))</f>
        <v>_</v>
      </c>
      <c r="R918" s="2"/>
      <c r="S918" s="2" t="str">
        <f t="shared" si="42"/>
        <v>_</v>
      </c>
      <c r="T918" s="45">
        <f>IF(VLOOKUP(Table2[[#This Row],[AwayTeam]],Table3[[Teams]:[D]],2)=VLOOKUP(Table2[[#This Row],[HomeTeam]],Table3[[Teams]:[D]],2),1,0)</f>
        <v>1</v>
      </c>
      <c r="U918" s="45">
        <f>IF(VLOOKUP(Table2[[#This Row],[AwayTeam]],Table3[[Teams]:[D]],3)=VLOOKUP(Table2[[#This Row],[HomeTeam]],Table3[[Teams]:[D]],3),1,0)</f>
        <v>0</v>
      </c>
      <c r="V918" s="45">
        <f>IF(VLOOKUP(Table2[[#This Row],[AwayTeam]],Table3[[Teams]:[D]],2)&lt;&gt;VLOOKUP(Table2[[#This Row],[HomeTeam]],Table3[[Teams]:[D]],2),1,0)</f>
        <v>0</v>
      </c>
    </row>
    <row r="919" spans="1:22" x14ac:dyDescent="0.25">
      <c r="A919" s="5"/>
      <c r="B919" s="3">
        <v>45712</v>
      </c>
      <c r="C919" s="10" t="s">
        <v>1028</v>
      </c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Row],[ActualResult]]), "_", IF(Table2[[#This Row],[ActualHomeScore]]=Table2[[#This Row],[PredictedHomeScore]], "Y", "N"))</f>
        <v>_</v>
      </c>
      <c r="R919" s="2"/>
      <c r="S919" s="2" t="str">
        <f t="shared" si="42"/>
        <v>_</v>
      </c>
      <c r="T919" s="45">
        <f>IF(VLOOKUP(Table2[[#This Row],[AwayTeam]],Table3[[Teams]:[D]],2)=VLOOKUP(Table2[[#This Row],[HomeTeam]],Table3[[Teams]:[D]],2),1,0)</f>
        <v>1</v>
      </c>
      <c r="U919" s="45">
        <f>IF(VLOOKUP(Table2[[#This Row],[AwayTeam]],Table3[[Teams]:[D]],3)=VLOOKUP(Table2[[#This Row],[HomeTeam]],Table3[[Teams]:[D]],3),1,0)</f>
        <v>1</v>
      </c>
      <c r="V919" s="45">
        <f>IF(VLOOKUP(Table2[[#This Row],[AwayTeam]],Table3[[Teams]:[D]],2)&lt;&gt;VLOOKUP(Table2[[#This Row],[HomeTeam]],Table3[[Teams]:[D]],2),1,0)</f>
        <v>0</v>
      </c>
    </row>
    <row r="920" spans="1:22" x14ac:dyDescent="0.25">
      <c r="B920" s="1">
        <v>45713</v>
      </c>
      <c r="C920" s="9" t="s">
        <v>1029</v>
      </c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Row],[ActualResult]]), "_", IF(Table2[[#This Row],[ActualHomeScore]]=Table2[[#This Row],[PredictedHomeScore]], "Y", "N"))</f>
        <v>_</v>
      </c>
      <c r="R920" s="2"/>
      <c r="S920" s="2" t="str">
        <f t="shared" si="42"/>
        <v>_</v>
      </c>
      <c r="T920" s="45">
        <f>IF(VLOOKUP(Table2[[#This Row],[AwayTeam]],Table3[[Teams]:[D]],2)=VLOOKUP(Table2[[#This Row],[HomeTeam]],Table3[[Teams]:[D]],2),1,0)</f>
        <v>1</v>
      </c>
      <c r="U920" s="45">
        <f>IF(VLOOKUP(Table2[[#This Row],[AwayTeam]],Table3[[Teams]:[D]],3)=VLOOKUP(Table2[[#This Row],[HomeTeam]],Table3[[Teams]:[D]],3),1,0)</f>
        <v>1</v>
      </c>
      <c r="V920" s="45">
        <f>IF(VLOOKUP(Table2[[#This Row],[AwayTeam]],Table3[[Teams]:[D]],2)&lt;&gt;VLOOKUP(Table2[[#This Row],[HomeTeam]],Table3[[Teams]:[D]],2),1,0)</f>
        <v>0</v>
      </c>
    </row>
    <row r="921" spans="1:22" x14ac:dyDescent="0.25">
      <c r="B921" s="1">
        <v>45713</v>
      </c>
      <c r="C921" s="9" t="s">
        <v>1030</v>
      </c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Row],[ActualResult]]), "_", IF(Table2[[#This Row],[ActualHomeScore]]=Table2[[#This Row],[PredictedHomeScore]], "Y", "N"))</f>
        <v>_</v>
      </c>
      <c r="R921" s="2"/>
      <c r="S921" s="2" t="str">
        <f t="shared" si="42"/>
        <v>_</v>
      </c>
      <c r="T921" s="45">
        <f>IF(VLOOKUP(Table2[[#This Row],[AwayTeam]],Table3[[Teams]:[D]],2)=VLOOKUP(Table2[[#This Row],[HomeTeam]],Table3[[Teams]:[D]],2),1,0)</f>
        <v>0</v>
      </c>
      <c r="U921" s="45">
        <f>IF(VLOOKUP(Table2[[#This Row],[AwayTeam]],Table3[[Teams]:[D]],3)=VLOOKUP(Table2[[#This Row],[HomeTeam]],Table3[[Teams]:[D]],3),1,0)</f>
        <v>0</v>
      </c>
      <c r="V921" s="45">
        <f>IF(VLOOKUP(Table2[[#This Row],[AwayTeam]],Table3[[Teams]:[D]],2)&lt;&gt;VLOOKUP(Table2[[#This Row],[HomeTeam]],Table3[[Teams]:[D]],2),1,0)</f>
        <v>1</v>
      </c>
    </row>
    <row r="922" spans="1:22" x14ac:dyDescent="0.25">
      <c r="B922" s="1">
        <v>45713</v>
      </c>
      <c r="C922" s="9" t="s">
        <v>1031</v>
      </c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Row],[ActualResult]]), "_", IF(Table2[[#This Row],[ActualHomeScore]]=Table2[[#This Row],[PredictedHomeScore]], "Y", "N"))</f>
        <v>_</v>
      </c>
      <c r="R922" s="2"/>
      <c r="S922" s="2" t="str">
        <f t="shared" si="42"/>
        <v>_</v>
      </c>
      <c r="T922" s="45">
        <f>IF(VLOOKUP(Table2[[#This Row],[AwayTeam]],Table3[[Teams]:[D]],2)=VLOOKUP(Table2[[#This Row],[HomeTeam]],Table3[[Teams]:[D]],2),1,0)</f>
        <v>1</v>
      </c>
      <c r="U922" s="45">
        <f>IF(VLOOKUP(Table2[[#This Row],[AwayTeam]],Table3[[Teams]:[D]],3)=VLOOKUP(Table2[[#This Row],[HomeTeam]],Table3[[Teams]:[D]],3),1,0)</f>
        <v>0</v>
      </c>
      <c r="V922" s="45">
        <f>IF(VLOOKUP(Table2[[#This Row],[AwayTeam]],Table3[[Teams]:[D]],2)&lt;&gt;VLOOKUP(Table2[[#This Row],[HomeTeam]],Table3[[Teams]:[D]],2),1,0)</f>
        <v>0</v>
      </c>
    </row>
    <row r="923" spans="1:22" x14ac:dyDescent="0.25">
      <c r="B923" s="1">
        <v>45713</v>
      </c>
      <c r="C923" s="9" t="s">
        <v>1032</v>
      </c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Row],[ActualResult]]), "_", IF(Table2[[#This Row],[ActualHomeScore]]=Table2[[#This Row],[PredictedHomeScore]], "Y", "N"))</f>
        <v>_</v>
      </c>
      <c r="R923" s="2"/>
      <c r="S923" s="2" t="str">
        <f t="shared" si="42"/>
        <v>_</v>
      </c>
      <c r="T923" s="45">
        <f>IF(VLOOKUP(Table2[[#This Row],[AwayTeam]],Table3[[Teams]:[D]],2)=VLOOKUP(Table2[[#This Row],[HomeTeam]],Table3[[Teams]:[D]],2),1,0)</f>
        <v>1</v>
      </c>
      <c r="U923" s="45">
        <f>IF(VLOOKUP(Table2[[#This Row],[AwayTeam]],Table3[[Teams]:[D]],3)=VLOOKUP(Table2[[#This Row],[HomeTeam]],Table3[[Teams]:[D]],3),1,0)</f>
        <v>1</v>
      </c>
      <c r="V923" s="45">
        <f>IF(VLOOKUP(Table2[[#This Row],[AwayTeam]],Table3[[Teams]:[D]],2)&lt;&gt;VLOOKUP(Table2[[#This Row],[HomeTeam]],Table3[[Teams]:[D]],2),1,0)</f>
        <v>0</v>
      </c>
    </row>
    <row r="924" spans="1:22" x14ac:dyDescent="0.25">
      <c r="B924" s="1">
        <v>45713</v>
      </c>
      <c r="C924" s="9" t="s">
        <v>1033</v>
      </c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Row],[ActualResult]]), "_", IF(Table2[[#This Row],[ActualHomeScore]]=Table2[[#This Row],[PredictedHomeScore]], "Y", "N"))</f>
        <v>_</v>
      </c>
      <c r="R924" s="2"/>
      <c r="S924" s="2" t="str">
        <f t="shared" si="42"/>
        <v>_</v>
      </c>
      <c r="T924" s="45">
        <f>IF(VLOOKUP(Table2[[#This Row],[AwayTeam]],Table3[[Teams]:[D]],2)=VLOOKUP(Table2[[#This Row],[HomeTeam]],Table3[[Teams]:[D]],2),1,0)</f>
        <v>0</v>
      </c>
      <c r="U924" s="45">
        <f>IF(VLOOKUP(Table2[[#This Row],[AwayTeam]],Table3[[Teams]:[D]],3)=VLOOKUP(Table2[[#This Row],[HomeTeam]],Table3[[Teams]:[D]],3),1,0)</f>
        <v>0</v>
      </c>
      <c r="V924" s="45">
        <f>IF(VLOOKUP(Table2[[#This Row],[AwayTeam]],Table3[[Teams]:[D]],2)&lt;&gt;VLOOKUP(Table2[[#This Row],[HomeTeam]],Table3[[Teams]:[D]],2),1,0)</f>
        <v>1</v>
      </c>
    </row>
    <row r="925" spans="1:22" x14ac:dyDescent="0.25">
      <c r="B925" s="1">
        <v>45713</v>
      </c>
      <c r="C925" s="9" t="s">
        <v>1034</v>
      </c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Row],[ActualResult]]), "_", IF(Table2[[#This Row],[ActualHomeScore]]=Table2[[#This Row],[PredictedHomeScore]], "Y", "N"))</f>
        <v>_</v>
      </c>
      <c r="R925" s="2"/>
      <c r="S925" s="2" t="str">
        <f t="shared" si="42"/>
        <v>_</v>
      </c>
      <c r="T925" s="45">
        <f>IF(VLOOKUP(Table2[[#This Row],[AwayTeam]],Table3[[Teams]:[D]],2)=VLOOKUP(Table2[[#This Row],[HomeTeam]],Table3[[Teams]:[D]],2),1,0)</f>
        <v>0</v>
      </c>
      <c r="U925" s="45">
        <f>IF(VLOOKUP(Table2[[#This Row],[AwayTeam]],Table3[[Teams]:[D]],3)=VLOOKUP(Table2[[#This Row],[HomeTeam]],Table3[[Teams]:[D]],3),1,0)</f>
        <v>0</v>
      </c>
      <c r="V925" s="45">
        <f>IF(VLOOKUP(Table2[[#This Row],[AwayTeam]],Table3[[Teams]:[D]],2)&lt;&gt;VLOOKUP(Table2[[#This Row],[HomeTeam]],Table3[[Teams]:[D]],2),1,0)</f>
        <v>1</v>
      </c>
    </row>
    <row r="926" spans="1:22" x14ac:dyDescent="0.25">
      <c r="B926" s="1">
        <v>45713</v>
      </c>
      <c r="C926" s="9" t="s">
        <v>1035</v>
      </c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Row],[ActualResult]]), "_", IF(Table2[[#This Row],[ActualHomeScore]]=Table2[[#This Row],[PredictedHomeScore]], "Y", "N"))</f>
        <v>_</v>
      </c>
      <c r="R926" s="2"/>
      <c r="S926" s="2" t="str">
        <f t="shared" si="42"/>
        <v>_</v>
      </c>
      <c r="T926" s="45">
        <f>IF(VLOOKUP(Table2[[#This Row],[AwayTeam]],Table3[[Teams]:[D]],2)=VLOOKUP(Table2[[#This Row],[HomeTeam]],Table3[[Teams]:[D]],2),1,0)</f>
        <v>0</v>
      </c>
      <c r="U926" s="45">
        <f>IF(VLOOKUP(Table2[[#This Row],[AwayTeam]],Table3[[Teams]:[D]],3)=VLOOKUP(Table2[[#This Row],[HomeTeam]],Table3[[Teams]:[D]],3),1,0)</f>
        <v>0</v>
      </c>
      <c r="V926" s="45">
        <f>IF(VLOOKUP(Table2[[#This Row],[AwayTeam]],Table3[[Teams]:[D]],2)&lt;&gt;VLOOKUP(Table2[[#This Row],[HomeTeam]],Table3[[Teams]:[D]],2),1,0)</f>
        <v>1</v>
      </c>
    </row>
    <row r="927" spans="1:22" x14ac:dyDescent="0.25">
      <c r="B927" s="1">
        <v>45713</v>
      </c>
      <c r="C927" s="9" t="s">
        <v>1036</v>
      </c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Row],[ActualResult]]), "_", IF(Table2[[#This Row],[ActualHomeScore]]=Table2[[#This Row],[PredictedHomeScore]], "Y", "N"))</f>
        <v>_</v>
      </c>
      <c r="R927" s="2"/>
      <c r="S927" s="2" t="str">
        <f t="shared" si="42"/>
        <v>_</v>
      </c>
      <c r="T927" s="45">
        <f>IF(VLOOKUP(Table2[[#This Row],[AwayTeam]],Table3[[Teams]:[D]],2)=VLOOKUP(Table2[[#This Row],[HomeTeam]],Table3[[Teams]:[D]],2),1,0)</f>
        <v>1</v>
      </c>
      <c r="U927" s="45">
        <f>IF(VLOOKUP(Table2[[#This Row],[AwayTeam]],Table3[[Teams]:[D]],3)=VLOOKUP(Table2[[#This Row],[HomeTeam]],Table3[[Teams]:[D]],3),1,0)</f>
        <v>1</v>
      </c>
      <c r="V927" s="45">
        <f>IF(VLOOKUP(Table2[[#This Row],[AwayTeam]],Table3[[Teams]:[D]],2)&lt;&gt;VLOOKUP(Table2[[#This Row],[HomeTeam]],Table3[[Teams]:[D]],2),1,0)</f>
        <v>0</v>
      </c>
    </row>
    <row r="928" spans="1:22" x14ac:dyDescent="0.25">
      <c r="B928" s="1">
        <v>45713</v>
      </c>
      <c r="C928" s="9" t="s">
        <v>1037</v>
      </c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Row],[ActualResult]]), "_", IF(Table2[[#This Row],[ActualHomeScore]]=Table2[[#This Row],[PredictedHomeScore]], "Y", "N"))</f>
        <v>_</v>
      </c>
      <c r="R928" s="2"/>
      <c r="S928" s="2" t="str">
        <f t="shared" si="42"/>
        <v>_</v>
      </c>
      <c r="T928" s="45">
        <f>IF(VLOOKUP(Table2[[#This Row],[AwayTeam]],Table3[[Teams]:[D]],2)=VLOOKUP(Table2[[#This Row],[HomeTeam]],Table3[[Teams]:[D]],2),1,0)</f>
        <v>1</v>
      </c>
      <c r="U928" s="45">
        <f>IF(VLOOKUP(Table2[[#This Row],[AwayTeam]],Table3[[Teams]:[D]],3)=VLOOKUP(Table2[[#This Row],[HomeTeam]],Table3[[Teams]:[D]],3),1,0)</f>
        <v>0</v>
      </c>
      <c r="V928" s="45">
        <f>IF(VLOOKUP(Table2[[#This Row],[AwayTeam]],Table3[[Teams]:[D]],2)&lt;&gt;VLOOKUP(Table2[[#This Row],[HomeTeam]],Table3[[Teams]:[D]],2),1,0)</f>
        <v>0</v>
      </c>
    </row>
    <row r="929" spans="1:22" x14ac:dyDescent="0.25">
      <c r="B929" s="1">
        <v>45713</v>
      </c>
      <c r="C929" s="9" t="s">
        <v>1038</v>
      </c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Row],[ActualResult]]), "_", IF(Table2[[#This Row],[ActualHomeScore]]=Table2[[#This Row],[PredictedHomeScore]], "Y", "N"))</f>
        <v>_</v>
      </c>
      <c r="R929" s="2"/>
      <c r="S929" s="2" t="str">
        <f t="shared" si="42"/>
        <v>_</v>
      </c>
      <c r="T929" s="45">
        <f>IF(VLOOKUP(Table2[[#This Row],[AwayTeam]],Table3[[Teams]:[D]],2)=VLOOKUP(Table2[[#This Row],[HomeTeam]],Table3[[Teams]:[D]],2),1,0)</f>
        <v>0</v>
      </c>
      <c r="U929" s="45">
        <f>IF(VLOOKUP(Table2[[#This Row],[AwayTeam]],Table3[[Teams]:[D]],3)=VLOOKUP(Table2[[#This Row],[HomeTeam]],Table3[[Teams]:[D]],3),1,0)</f>
        <v>0</v>
      </c>
      <c r="V929" s="45">
        <f>IF(VLOOKUP(Table2[[#This Row],[AwayTeam]],Table3[[Teams]:[D]],2)&lt;&gt;VLOOKUP(Table2[[#This Row],[HomeTeam]],Table3[[Teams]:[D]],2),1,0)</f>
        <v>1</v>
      </c>
    </row>
    <row r="930" spans="1:22" x14ac:dyDescent="0.25">
      <c r="B930" s="1">
        <v>45713</v>
      </c>
      <c r="C930" s="9" t="s">
        <v>1039</v>
      </c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Row],[ActualResult]]), "_", IF(Table2[[#This Row],[ActualHomeScore]]=Table2[[#This Row],[PredictedHomeScore]], "Y", "N"))</f>
        <v>_</v>
      </c>
      <c r="R930" s="2"/>
      <c r="S930" s="2" t="str">
        <f t="shared" si="42"/>
        <v>_</v>
      </c>
      <c r="T930" s="45">
        <f>IF(VLOOKUP(Table2[[#This Row],[AwayTeam]],Table3[[Teams]:[D]],2)=VLOOKUP(Table2[[#This Row],[HomeTeam]],Table3[[Teams]:[D]],2),1,0)</f>
        <v>0</v>
      </c>
      <c r="U930" s="45">
        <f>IF(VLOOKUP(Table2[[#This Row],[AwayTeam]],Table3[[Teams]:[D]],3)=VLOOKUP(Table2[[#This Row],[HomeTeam]],Table3[[Teams]:[D]],3),1,0)</f>
        <v>0</v>
      </c>
      <c r="V930" s="45">
        <f>IF(VLOOKUP(Table2[[#This Row],[AwayTeam]],Table3[[Teams]:[D]],2)&lt;&gt;VLOOKUP(Table2[[#This Row],[HomeTeam]],Table3[[Teams]:[D]],2),1,0)</f>
        <v>1</v>
      </c>
    </row>
    <row r="931" spans="1:22" x14ac:dyDescent="0.25">
      <c r="A931" s="5"/>
      <c r="B931" s="3">
        <v>45713</v>
      </c>
      <c r="C931" s="10" t="s">
        <v>1040</v>
      </c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Row],[ActualResult]]), "_", IF(Table2[[#This Row],[ActualHomeScore]]=Table2[[#This Row],[PredictedHomeScore]], "Y", "N"))</f>
        <v>_</v>
      </c>
      <c r="R931" s="2"/>
      <c r="S931" s="2" t="str">
        <f t="shared" si="42"/>
        <v>_</v>
      </c>
      <c r="T931" s="45">
        <f>IF(VLOOKUP(Table2[[#This Row],[AwayTeam]],Table3[[Teams]:[D]],2)=VLOOKUP(Table2[[#This Row],[HomeTeam]],Table3[[Teams]:[D]],2),1,0)</f>
        <v>1</v>
      </c>
      <c r="U931" s="45">
        <f>IF(VLOOKUP(Table2[[#This Row],[AwayTeam]],Table3[[Teams]:[D]],3)=VLOOKUP(Table2[[#This Row],[HomeTeam]],Table3[[Teams]:[D]],3),1,0)</f>
        <v>1</v>
      </c>
      <c r="V931" s="45">
        <f>IF(VLOOKUP(Table2[[#This Row],[AwayTeam]],Table3[[Teams]:[D]],2)&lt;&gt;VLOOKUP(Table2[[#This Row],[HomeTeam]],Table3[[Teams]:[D]],2),1,0)</f>
        <v>0</v>
      </c>
    </row>
    <row r="932" spans="1:22" x14ac:dyDescent="0.25">
      <c r="B932" s="1">
        <v>45714</v>
      </c>
      <c r="C932" s="9" t="s">
        <v>1041</v>
      </c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Row],[ActualResult]]), "_", IF(Table2[[#This Row],[ActualHomeScore]]=Table2[[#This Row],[PredictedHomeScore]], "Y", "N"))</f>
        <v>_</v>
      </c>
      <c r="R932" s="2"/>
      <c r="S932" s="2" t="str">
        <f t="shared" si="42"/>
        <v>_</v>
      </c>
      <c r="T932" s="45">
        <f>IF(VLOOKUP(Table2[[#This Row],[AwayTeam]],Table3[[Teams]:[D]],2)=VLOOKUP(Table2[[#This Row],[HomeTeam]],Table3[[Teams]:[D]],2),1,0)</f>
        <v>0</v>
      </c>
      <c r="U932" s="45">
        <f>IF(VLOOKUP(Table2[[#This Row],[AwayTeam]],Table3[[Teams]:[D]],3)=VLOOKUP(Table2[[#This Row],[HomeTeam]],Table3[[Teams]:[D]],3),1,0)</f>
        <v>0</v>
      </c>
      <c r="V932" s="45">
        <f>IF(VLOOKUP(Table2[[#This Row],[AwayTeam]],Table3[[Teams]:[D]],2)&lt;&gt;VLOOKUP(Table2[[#This Row],[HomeTeam]],Table3[[Teams]:[D]],2),1,0)</f>
        <v>1</v>
      </c>
    </row>
    <row r="933" spans="1:22" x14ac:dyDescent="0.25">
      <c r="B933" s="1">
        <v>45714</v>
      </c>
      <c r="C933" s="9" t="s">
        <v>1042</v>
      </c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Row],[ActualResult]]), "_", IF(Table2[[#This Row],[ActualHomeScore]]=Table2[[#This Row],[PredictedHomeScore]], "Y", "N"))</f>
        <v>_</v>
      </c>
      <c r="R933" s="2"/>
      <c r="S933" s="2" t="str">
        <f t="shared" si="42"/>
        <v>_</v>
      </c>
      <c r="T933" s="45">
        <f>IF(VLOOKUP(Table2[[#This Row],[AwayTeam]],Table3[[Teams]:[D]],2)=VLOOKUP(Table2[[#This Row],[HomeTeam]],Table3[[Teams]:[D]],2),1,0)</f>
        <v>0</v>
      </c>
      <c r="U933" s="45">
        <f>IF(VLOOKUP(Table2[[#This Row],[AwayTeam]],Table3[[Teams]:[D]],3)=VLOOKUP(Table2[[#This Row],[HomeTeam]],Table3[[Teams]:[D]],3),1,0)</f>
        <v>0</v>
      </c>
      <c r="V933" s="45">
        <f>IF(VLOOKUP(Table2[[#This Row],[AwayTeam]],Table3[[Teams]:[D]],2)&lt;&gt;VLOOKUP(Table2[[#This Row],[HomeTeam]],Table3[[Teams]:[D]],2),1,0)</f>
        <v>1</v>
      </c>
    </row>
    <row r="934" spans="1:22" x14ac:dyDescent="0.25">
      <c r="A934" s="5"/>
      <c r="B934" s="3">
        <v>45714</v>
      </c>
      <c r="C934" s="10" t="s">
        <v>1043</v>
      </c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Row],[ActualResult]]), "_", IF(Table2[[#This Row],[ActualHomeScore]]=Table2[[#This Row],[PredictedHomeScore]], "Y", "N"))</f>
        <v>_</v>
      </c>
      <c r="R934" s="2"/>
      <c r="S934" s="2" t="str">
        <f t="shared" si="42"/>
        <v>_</v>
      </c>
      <c r="T934" s="45">
        <f>IF(VLOOKUP(Table2[[#This Row],[AwayTeam]],Table3[[Teams]:[D]],2)=VLOOKUP(Table2[[#This Row],[HomeTeam]],Table3[[Teams]:[D]],2),1,0)</f>
        <v>1</v>
      </c>
      <c r="U934" s="45">
        <f>IF(VLOOKUP(Table2[[#This Row],[AwayTeam]],Table3[[Teams]:[D]],3)=VLOOKUP(Table2[[#This Row],[HomeTeam]],Table3[[Teams]:[D]],3),1,0)</f>
        <v>1</v>
      </c>
      <c r="V934" s="45">
        <f>IF(VLOOKUP(Table2[[#This Row],[AwayTeam]],Table3[[Teams]:[D]],2)&lt;&gt;VLOOKUP(Table2[[#This Row],[HomeTeam]],Table3[[Teams]:[D]],2),1,0)</f>
        <v>0</v>
      </c>
    </row>
    <row r="935" spans="1:22" x14ac:dyDescent="0.25">
      <c r="B935" s="1">
        <v>45715</v>
      </c>
      <c r="C935" s="9" t="s">
        <v>1044</v>
      </c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Row],[ActualResult]]), "_", IF(Table2[[#This Row],[ActualHomeScore]]=Table2[[#This Row],[PredictedHomeScore]], "Y", "N"))</f>
        <v>_</v>
      </c>
      <c r="R935" s="2"/>
      <c r="S935" s="2" t="str">
        <f t="shared" si="42"/>
        <v>_</v>
      </c>
      <c r="T935" s="45">
        <f>IF(VLOOKUP(Table2[[#This Row],[AwayTeam]],Table3[[Teams]:[D]],2)=VLOOKUP(Table2[[#This Row],[HomeTeam]],Table3[[Teams]:[D]],2),1,0)</f>
        <v>1</v>
      </c>
      <c r="U935" s="45">
        <f>IF(VLOOKUP(Table2[[#This Row],[AwayTeam]],Table3[[Teams]:[D]],3)=VLOOKUP(Table2[[#This Row],[HomeTeam]],Table3[[Teams]:[D]],3),1,0)</f>
        <v>0</v>
      </c>
      <c r="V935" s="45">
        <f>IF(VLOOKUP(Table2[[#This Row],[AwayTeam]],Table3[[Teams]:[D]],2)&lt;&gt;VLOOKUP(Table2[[#This Row],[HomeTeam]],Table3[[Teams]:[D]],2),1,0)</f>
        <v>0</v>
      </c>
    </row>
    <row r="936" spans="1:22" x14ac:dyDescent="0.25">
      <c r="B936" s="1">
        <v>45715</v>
      </c>
      <c r="C936" s="9" t="s">
        <v>1045</v>
      </c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Row],[ActualResult]]), "_", IF(Table2[[#This Row],[ActualHomeScore]]=Table2[[#This Row],[PredictedHomeScore]], "Y", "N"))</f>
        <v>_</v>
      </c>
      <c r="R936" s="2"/>
      <c r="S936" s="2" t="str">
        <f t="shared" si="42"/>
        <v>_</v>
      </c>
      <c r="T936" s="45">
        <f>IF(VLOOKUP(Table2[[#This Row],[AwayTeam]],Table3[[Teams]:[D]],2)=VLOOKUP(Table2[[#This Row],[HomeTeam]],Table3[[Teams]:[D]],2),1,0)</f>
        <v>0</v>
      </c>
      <c r="U936" s="45">
        <f>IF(VLOOKUP(Table2[[#This Row],[AwayTeam]],Table3[[Teams]:[D]],3)=VLOOKUP(Table2[[#This Row],[HomeTeam]],Table3[[Teams]:[D]],3),1,0)</f>
        <v>0</v>
      </c>
      <c r="V936" s="45">
        <f>IF(VLOOKUP(Table2[[#This Row],[AwayTeam]],Table3[[Teams]:[D]],2)&lt;&gt;VLOOKUP(Table2[[#This Row],[HomeTeam]],Table3[[Teams]:[D]],2),1,0)</f>
        <v>1</v>
      </c>
    </row>
    <row r="937" spans="1:22" x14ac:dyDescent="0.25">
      <c r="B937" s="1">
        <v>45715</v>
      </c>
      <c r="C937" s="9" t="s">
        <v>1046</v>
      </c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Row],[ActualResult]]), "_", IF(Table2[[#This Row],[ActualHomeScore]]=Table2[[#This Row],[PredictedHomeScore]], "Y", "N"))</f>
        <v>_</v>
      </c>
      <c r="R937" s="2"/>
      <c r="S937" s="2" t="str">
        <f t="shared" si="42"/>
        <v>_</v>
      </c>
      <c r="T937" s="45">
        <f>IF(VLOOKUP(Table2[[#This Row],[AwayTeam]],Table3[[Teams]:[D]],2)=VLOOKUP(Table2[[#This Row],[HomeTeam]],Table3[[Teams]:[D]],2),1,0)</f>
        <v>1</v>
      </c>
      <c r="U937" s="45">
        <f>IF(VLOOKUP(Table2[[#This Row],[AwayTeam]],Table3[[Teams]:[D]],3)=VLOOKUP(Table2[[#This Row],[HomeTeam]],Table3[[Teams]:[D]],3),1,0)</f>
        <v>0</v>
      </c>
      <c r="V937" s="45">
        <f>IF(VLOOKUP(Table2[[#This Row],[AwayTeam]],Table3[[Teams]:[D]],2)&lt;&gt;VLOOKUP(Table2[[#This Row],[HomeTeam]],Table3[[Teams]:[D]],2),1,0)</f>
        <v>0</v>
      </c>
    </row>
    <row r="938" spans="1:22" x14ac:dyDescent="0.25">
      <c r="B938" s="1">
        <v>45715</v>
      </c>
      <c r="C938" s="9" t="s">
        <v>1047</v>
      </c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Row],[ActualResult]]), "_", IF(Table2[[#This Row],[ActualHomeScore]]=Table2[[#This Row],[PredictedHomeScore]], "Y", "N"))</f>
        <v>_</v>
      </c>
      <c r="R938" s="2"/>
      <c r="S938" s="2" t="str">
        <f t="shared" si="42"/>
        <v>_</v>
      </c>
      <c r="T938" s="45">
        <f>IF(VLOOKUP(Table2[[#This Row],[AwayTeam]],Table3[[Teams]:[D]],2)=VLOOKUP(Table2[[#This Row],[HomeTeam]],Table3[[Teams]:[D]],2),1,0)</f>
        <v>0</v>
      </c>
      <c r="U938" s="45">
        <f>IF(VLOOKUP(Table2[[#This Row],[AwayTeam]],Table3[[Teams]:[D]],3)=VLOOKUP(Table2[[#This Row],[HomeTeam]],Table3[[Teams]:[D]],3),1,0)</f>
        <v>0</v>
      </c>
      <c r="V938" s="45">
        <f>IF(VLOOKUP(Table2[[#This Row],[AwayTeam]],Table3[[Teams]:[D]],2)&lt;&gt;VLOOKUP(Table2[[#This Row],[HomeTeam]],Table3[[Teams]:[D]],2),1,0)</f>
        <v>1</v>
      </c>
    </row>
    <row r="939" spans="1:22" x14ac:dyDescent="0.25">
      <c r="B939" s="1">
        <v>45715</v>
      </c>
      <c r="C939" s="9" t="s">
        <v>1048</v>
      </c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Row],[ActualResult]]), "_", IF(Table2[[#This Row],[ActualHomeScore]]=Table2[[#This Row],[PredictedHomeScore]], "Y", "N"))</f>
        <v>_</v>
      </c>
      <c r="R939" s="2"/>
      <c r="S939" s="2" t="str">
        <f t="shared" si="42"/>
        <v>_</v>
      </c>
      <c r="T939" s="45">
        <f>IF(VLOOKUP(Table2[[#This Row],[AwayTeam]],Table3[[Teams]:[D]],2)=VLOOKUP(Table2[[#This Row],[HomeTeam]],Table3[[Teams]:[D]],2),1,0)</f>
        <v>1</v>
      </c>
      <c r="U939" s="45">
        <f>IF(VLOOKUP(Table2[[#This Row],[AwayTeam]],Table3[[Teams]:[D]],3)=VLOOKUP(Table2[[#This Row],[HomeTeam]],Table3[[Teams]:[D]],3),1,0)</f>
        <v>1</v>
      </c>
      <c r="V939" s="45">
        <f>IF(VLOOKUP(Table2[[#This Row],[AwayTeam]],Table3[[Teams]:[D]],2)&lt;&gt;VLOOKUP(Table2[[#This Row],[HomeTeam]],Table3[[Teams]:[D]],2),1,0)</f>
        <v>0</v>
      </c>
    </row>
    <row r="940" spans="1:22" x14ac:dyDescent="0.25">
      <c r="B940" s="1">
        <v>45715</v>
      </c>
      <c r="C940" s="9" t="s">
        <v>1049</v>
      </c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Row],[ActualResult]]), "_", IF(Table2[[#This Row],[ActualHomeScore]]=Table2[[#This Row],[PredictedHomeScore]], "Y", "N"))</f>
        <v>_</v>
      </c>
      <c r="R940" s="2"/>
      <c r="S940" s="2" t="str">
        <f t="shared" si="42"/>
        <v>_</v>
      </c>
      <c r="T940" s="45">
        <f>IF(VLOOKUP(Table2[[#This Row],[AwayTeam]],Table3[[Teams]:[D]],2)=VLOOKUP(Table2[[#This Row],[HomeTeam]],Table3[[Teams]:[D]],2),1,0)</f>
        <v>0</v>
      </c>
      <c r="U940" s="45">
        <f>IF(VLOOKUP(Table2[[#This Row],[AwayTeam]],Table3[[Teams]:[D]],3)=VLOOKUP(Table2[[#This Row],[HomeTeam]],Table3[[Teams]:[D]],3),1,0)</f>
        <v>0</v>
      </c>
      <c r="V940" s="45">
        <f>IF(VLOOKUP(Table2[[#This Row],[AwayTeam]],Table3[[Teams]:[D]],2)&lt;&gt;VLOOKUP(Table2[[#This Row],[HomeTeam]],Table3[[Teams]:[D]],2),1,0)</f>
        <v>1</v>
      </c>
    </row>
    <row r="941" spans="1:22" x14ac:dyDescent="0.25">
      <c r="B941" s="1">
        <v>45715</v>
      </c>
      <c r="C941" s="9" t="s">
        <v>1050</v>
      </c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Row],[ActualResult]]), "_", IF(Table2[[#This Row],[ActualHomeScore]]=Table2[[#This Row],[PredictedHomeScore]], "Y", "N"))</f>
        <v>_</v>
      </c>
      <c r="R941" s="2"/>
      <c r="S941" s="2" t="str">
        <f t="shared" si="42"/>
        <v>_</v>
      </c>
      <c r="T941" s="45">
        <f>IF(VLOOKUP(Table2[[#This Row],[AwayTeam]],Table3[[Teams]:[D]],2)=VLOOKUP(Table2[[#This Row],[HomeTeam]],Table3[[Teams]:[D]],2),1,0)</f>
        <v>1</v>
      </c>
      <c r="U941" s="45">
        <f>IF(VLOOKUP(Table2[[#This Row],[AwayTeam]],Table3[[Teams]:[D]],3)=VLOOKUP(Table2[[#This Row],[HomeTeam]],Table3[[Teams]:[D]],3),1,0)</f>
        <v>0</v>
      </c>
      <c r="V941" s="45">
        <f>IF(VLOOKUP(Table2[[#This Row],[AwayTeam]],Table3[[Teams]:[D]],2)&lt;&gt;VLOOKUP(Table2[[#This Row],[HomeTeam]],Table3[[Teams]:[D]],2),1,0)</f>
        <v>0</v>
      </c>
    </row>
    <row r="942" spans="1:22" x14ac:dyDescent="0.25">
      <c r="B942" s="1">
        <v>45715</v>
      </c>
      <c r="C942" s="9" t="s">
        <v>1051</v>
      </c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Row],[ActualResult]]), "_", IF(Table2[[#This Row],[ActualHomeScore]]=Table2[[#This Row],[PredictedHomeScore]], "Y", "N"))</f>
        <v>_</v>
      </c>
      <c r="R942" s="2"/>
      <c r="S942" s="2" t="str">
        <f t="shared" si="42"/>
        <v>_</v>
      </c>
      <c r="T942" s="45">
        <f>IF(VLOOKUP(Table2[[#This Row],[AwayTeam]],Table3[[Teams]:[D]],2)=VLOOKUP(Table2[[#This Row],[HomeTeam]],Table3[[Teams]:[D]],2),1,0)</f>
        <v>0</v>
      </c>
      <c r="U942" s="45">
        <f>IF(VLOOKUP(Table2[[#This Row],[AwayTeam]],Table3[[Teams]:[D]],3)=VLOOKUP(Table2[[#This Row],[HomeTeam]],Table3[[Teams]:[D]],3),1,0)</f>
        <v>0</v>
      </c>
      <c r="V942" s="45">
        <f>IF(VLOOKUP(Table2[[#This Row],[AwayTeam]],Table3[[Teams]:[D]],2)&lt;&gt;VLOOKUP(Table2[[#This Row],[HomeTeam]],Table3[[Teams]:[D]],2),1,0)</f>
        <v>1</v>
      </c>
    </row>
    <row r="943" spans="1:22" x14ac:dyDescent="0.25">
      <c r="B943" s="1">
        <v>45715</v>
      </c>
      <c r="C943" s="9" t="s">
        <v>1052</v>
      </c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Row],[ActualResult]]), "_", IF(Table2[[#This Row],[ActualHomeScore]]=Table2[[#This Row],[PredictedHomeScore]], "Y", "N"))</f>
        <v>_</v>
      </c>
      <c r="R943" s="2"/>
      <c r="S943" s="2" t="str">
        <f t="shared" si="42"/>
        <v>_</v>
      </c>
      <c r="T943" s="45">
        <f>IF(VLOOKUP(Table2[[#This Row],[AwayTeam]],Table3[[Teams]:[D]],2)=VLOOKUP(Table2[[#This Row],[HomeTeam]],Table3[[Teams]:[D]],2),1,0)</f>
        <v>1</v>
      </c>
      <c r="U943" s="45">
        <f>IF(VLOOKUP(Table2[[#This Row],[AwayTeam]],Table3[[Teams]:[D]],3)=VLOOKUP(Table2[[#This Row],[HomeTeam]],Table3[[Teams]:[D]],3),1,0)</f>
        <v>1</v>
      </c>
      <c r="V943" s="45">
        <f>IF(VLOOKUP(Table2[[#This Row],[AwayTeam]],Table3[[Teams]:[D]],2)&lt;&gt;VLOOKUP(Table2[[#This Row],[HomeTeam]],Table3[[Teams]:[D]],2),1,0)</f>
        <v>0</v>
      </c>
    </row>
    <row r="944" spans="1:22" x14ac:dyDescent="0.25">
      <c r="B944" s="1">
        <v>45715</v>
      </c>
      <c r="C944" s="9" t="s">
        <v>1053</v>
      </c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Row],[ActualResult]]), "_", IF(Table2[[#This Row],[ActualHomeScore]]=Table2[[#This Row],[PredictedHomeScore]], "Y", "N"))</f>
        <v>_</v>
      </c>
      <c r="R944" s="2"/>
      <c r="S944" s="2" t="str">
        <f t="shared" si="42"/>
        <v>_</v>
      </c>
      <c r="T944" s="45">
        <f>IF(VLOOKUP(Table2[[#This Row],[AwayTeam]],Table3[[Teams]:[D]],2)=VLOOKUP(Table2[[#This Row],[HomeTeam]],Table3[[Teams]:[D]],2),1,0)</f>
        <v>1</v>
      </c>
      <c r="U944" s="45">
        <f>IF(VLOOKUP(Table2[[#This Row],[AwayTeam]],Table3[[Teams]:[D]],3)=VLOOKUP(Table2[[#This Row],[HomeTeam]],Table3[[Teams]:[D]],3),1,0)</f>
        <v>1</v>
      </c>
      <c r="V944" s="45">
        <f>IF(VLOOKUP(Table2[[#This Row],[AwayTeam]],Table3[[Teams]:[D]],2)&lt;&gt;VLOOKUP(Table2[[#This Row],[HomeTeam]],Table3[[Teams]:[D]],2),1,0)</f>
        <v>0</v>
      </c>
    </row>
    <row r="945" spans="1:22" x14ac:dyDescent="0.25">
      <c r="B945" s="1">
        <v>45715</v>
      </c>
      <c r="C945" s="9" t="s">
        <v>1054</v>
      </c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Row],[ActualResult]]), "_", IF(Table2[[#This Row],[ActualHomeScore]]=Table2[[#This Row],[PredictedHomeScore]], "Y", "N"))</f>
        <v>_</v>
      </c>
      <c r="R945" s="2"/>
      <c r="S945" s="2" t="str">
        <f t="shared" si="42"/>
        <v>_</v>
      </c>
      <c r="T945" s="45">
        <f>IF(VLOOKUP(Table2[[#This Row],[AwayTeam]],Table3[[Teams]:[D]],2)=VLOOKUP(Table2[[#This Row],[HomeTeam]],Table3[[Teams]:[D]],2),1,0)</f>
        <v>1</v>
      </c>
      <c r="U945" s="45">
        <f>IF(VLOOKUP(Table2[[#This Row],[AwayTeam]],Table3[[Teams]:[D]],3)=VLOOKUP(Table2[[#This Row],[HomeTeam]],Table3[[Teams]:[D]],3),1,0)</f>
        <v>0</v>
      </c>
      <c r="V945" s="45">
        <f>IF(VLOOKUP(Table2[[#This Row],[AwayTeam]],Table3[[Teams]:[D]],2)&lt;&gt;VLOOKUP(Table2[[#This Row],[HomeTeam]],Table3[[Teams]:[D]],2),1,0)</f>
        <v>0</v>
      </c>
    </row>
    <row r="946" spans="1:22" x14ac:dyDescent="0.25">
      <c r="A946" s="5"/>
      <c r="B946" s="3">
        <v>45715</v>
      </c>
      <c r="C946" s="10" t="s">
        <v>1055</v>
      </c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Row],[ActualResult]]), "_", IF(Table2[[#This Row],[ActualHomeScore]]=Table2[[#This Row],[PredictedHomeScore]], "Y", "N"))</f>
        <v>_</v>
      </c>
      <c r="R946" s="2"/>
      <c r="S946" s="2" t="str">
        <f t="shared" si="42"/>
        <v>_</v>
      </c>
      <c r="T946" s="45">
        <f>IF(VLOOKUP(Table2[[#This Row],[AwayTeam]],Table3[[Teams]:[D]],2)=VLOOKUP(Table2[[#This Row],[HomeTeam]],Table3[[Teams]:[D]],2),1,0)</f>
        <v>1</v>
      </c>
      <c r="U946" s="45">
        <f>IF(VLOOKUP(Table2[[#This Row],[AwayTeam]],Table3[[Teams]:[D]],3)=VLOOKUP(Table2[[#This Row],[HomeTeam]],Table3[[Teams]:[D]],3),1,0)</f>
        <v>1</v>
      </c>
      <c r="V946" s="45">
        <f>IF(VLOOKUP(Table2[[#This Row],[AwayTeam]],Table3[[Teams]:[D]],2)&lt;&gt;VLOOKUP(Table2[[#This Row],[HomeTeam]],Table3[[Teams]:[D]],2),1,0)</f>
        <v>0</v>
      </c>
    </row>
    <row r="947" spans="1:22" x14ac:dyDescent="0.25">
      <c r="B947" s="1">
        <v>45716</v>
      </c>
      <c r="C947" s="9" t="s">
        <v>1056</v>
      </c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Row],[ActualResult]]), "_", IF(Table2[[#This Row],[ActualHomeScore]]=Table2[[#This Row],[PredictedHomeScore]], "Y", "N"))</f>
        <v>_</v>
      </c>
      <c r="R947" s="2"/>
      <c r="S947" s="2" t="str">
        <f t="shared" si="42"/>
        <v>_</v>
      </c>
      <c r="T947" s="45">
        <f>IF(VLOOKUP(Table2[[#This Row],[AwayTeam]],Table3[[Teams]:[D]],2)=VLOOKUP(Table2[[#This Row],[HomeTeam]],Table3[[Teams]:[D]],2),1,0)</f>
        <v>1</v>
      </c>
      <c r="U947" s="45">
        <f>IF(VLOOKUP(Table2[[#This Row],[AwayTeam]],Table3[[Teams]:[D]],3)=VLOOKUP(Table2[[#This Row],[HomeTeam]],Table3[[Teams]:[D]],3),1,0)</f>
        <v>0</v>
      </c>
      <c r="V947" s="45">
        <f>IF(VLOOKUP(Table2[[#This Row],[AwayTeam]],Table3[[Teams]:[D]],2)&lt;&gt;VLOOKUP(Table2[[#This Row],[HomeTeam]],Table3[[Teams]:[D]],2),1,0)</f>
        <v>0</v>
      </c>
    </row>
    <row r="948" spans="1:22" x14ac:dyDescent="0.25">
      <c r="B948" s="1">
        <v>45716</v>
      </c>
      <c r="C948" s="9" t="s">
        <v>1057</v>
      </c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Row],[ActualResult]]), "_", IF(Table2[[#This Row],[ActualHomeScore]]=Table2[[#This Row],[PredictedHomeScore]], "Y", "N"))</f>
        <v>_</v>
      </c>
      <c r="R948" s="2"/>
      <c r="S948" s="2" t="str">
        <f t="shared" si="42"/>
        <v>_</v>
      </c>
      <c r="T948" s="45">
        <f>IF(VLOOKUP(Table2[[#This Row],[AwayTeam]],Table3[[Teams]:[D]],2)=VLOOKUP(Table2[[#This Row],[HomeTeam]],Table3[[Teams]:[D]],2),1,0)</f>
        <v>1</v>
      </c>
      <c r="U948" s="45">
        <f>IF(VLOOKUP(Table2[[#This Row],[AwayTeam]],Table3[[Teams]:[D]],3)=VLOOKUP(Table2[[#This Row],[HomeTeam]],Table3[[Teams]:[D]],3),1,0)</f>
        <v>0</v>
      </c>
      <c r="V948" s="45">
        <f>IF(VLOOKUP(Table2[[#This Row],[AwayTeam]],Table3[[Teams]:[D]],2)&lt;&gt;VLOOKUP(Table2[[#This Row],[HomeTeam]],Table3[[Teams]:[D]],2),1,0)</f>
        <v>0</v>
      </c>
    </row>
    <row r="949" spans="1:22" x14ac:dyDescent="0.25">
      <c r="A949" s="5"/>
      <c r="B949" s="3">
        <v>45716</v>
      </c>
      <c r="C949" s="10" t="s">
        <v>1058</v>
      </c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Row],[ActualResult]]), "_", IF(Table2[[#This Row],[ActualHomeScore]]=Table2[[#This Row],[PredictedHomeScore]], "Y", "N"))</f>
        <v>_</v>
      </c>
      <c r="R949" s="2"/>
      <c r="S949" s="2" t="str">
        <f t="shared" si="42"/>
        <v>_</v>
      </c>
      <c r="T949" s="45">
        <f>IF(VLOOKUP(Table2[[#This Row],[AwayTeam]],Table3[[Teams]:[D]],2)=VLOOKUP(Table2[[#This Row],[HomeTeam]],Table3[[Teams]:[D]],2),1,0)</f>
        <v>1</v>
      </c>
      <c r="U949" s="45">
        <f>IF(VLOOKUP(Table2[[#This Row],[AwayTeam]],Table3[[Teams]:[D]],3)=VLOOKUP(Table2[[#This Row],[HomeTeam]],Table3[[Teams]:[D]],3),1,0)</f>
        <v>1</v>
      </c>
      <c r="V949" s="45">
        <f>IF(VLOOKUP(Table2[[#This Row],[AwayTeam]],Table3[[Teams]:[D]],2)&lt;&gt;VLOOKUP(Table2[[#This Row],[HomeTeam]],Table3[[Teams]:[D]],2),1,0)</f>
        <v>0</v>
      </c>
    </row>
    <row r="950" spans="1:22" x14ac:dyDescent="0.25">
      <c r="B950" s="1">
        <v>45717</v>
      </c>
      <c r="C950" s="9" t="s">
        <v>1059</v>
      </c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Row],[ActualResult]]), "_", IF(Table2[[#This Row],[ActualHomeScore]]=Table2[[#This Row],[PredictedHomeScore]], "Y", "N"))</f>
        <v>_</v>
      </c>
      <c r="R950" s="2"/>
      <c r="S950" s="2" t="str">
        <f t="shared" si="42"/>
        <v>_</v>
      </c>
      <c r="T950" s="45">
        <f>IF(VLOOKUP(Table2[[#This Row],[AwayTeam]],Table3[[Teams]:[D]],2)=VLOOKUP(Table2[[#This Row],[HomeTeam]],Table3[[Teams]:[D]],2),1,0)</f>
        <v>0</v>
      </c>
      <c r="U950" s="45">
        <f>IF(VLOOKUP(Table2[[#This Row],[AwayTeam]],Table3[[Teams]:[D]],3)=VLOOKUP(Table2[[#This Row],[HomeTeam]],Table3[[Teams]:[D]],3),1,0)</f>
        <v>0</v>
      </c>
      <c r="V950" s="45">
        <f>IF(VLOOKUP(Table2[[#This Row],[AwayTeam]],Table3[[Teams]:[D]],2)&lt;&gt;VLOOKUP(Table2[[#This Row],[HomeTeam]],Table3[[Teams]:[D]],2),1,0)</f>
        <v>1</v>
      </c>
    </row>
    <row r="951" spans="1:22" x14ac:dyDescent="0.25">
      <c r="B951" s="1">
        <v>45717</v>
      </c>
      <c r="C951" s="9" t="s">
        <v>1063</v>
      </c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Row],[ActualResult]]), "_", IF(Table2[[#This Row],[ActualHomeScore]]=Table2[[#This Row],[PredictedHomeScore]], "Y", "N"))</f>
        <v>_</v>
      </c>
      <c r="R951" s="2"/>
      <c r="S951" s="2" t="str">
        <f t="shared" si="42"/>
        <v>_</v>
      </c>
      <c r="T951" s="45">
        <f>IF(VLOOKUP(Table2[[#This Row],[AwayTeam]],Table3[[Teams]:[D]],2)=VLOOKUP(Table2[[#This Row],[HomeTeam]],Table3[[Teams]:[D]],2),1,0)</f>
        <v>1</v>
      </c>
      <c r="U951" s="45">
        <f>IF(VLOOKUP(Table2[[#This Row],[AwayTeam]],Table3[[Teams]:[D]],3)=VLOOKUP(Table2[[#This Row],[HomeTeam]],Table3[[Teams]:[D]],3),1,0)</f>
        <v>0</v>
      </c>
      <c r="V951" s="45">
        <f>IF(VLOOKUP(Table2[[#This Row],[AwayTeam]],Table3[[Teams]:[D]],2)&lt;&gt;VLOOKUP(Table2[[#This Row],[HomeTeam]],Table3[[Teams]:[D]],2),1,0)</f>
        <v>0</v>
      </c>
    </row>
    <row r="952" spans="1:22" x14ac:dyDescent="0.25">
      <c r="B952" s="1">
        <v>45717</v>
      </c>
      <c r="C952" s="9" t="s">
        <v>1064</v>
      </c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Row],[ActualResult]]), "_", IF(Table2[[#This Row],[ActualHomeScore]]=Table2[[#This Row],[PredictedHomeScore]], "Y", "N"))</f>
        <v>_</v>
      </c>
      <c r="R952" s="2"/>
      <c r="S952" s="2" t="str">
        <f t="shared" si="42"/>
        <v>_</v>
      </c>
      <c r="T952" s="45">
        <f>IF(VLOOKUP(Table2[[#This Row],[AwayTeam]],Table3[[Teams]:[D]],2)=VLOOKUP(Table2[[#This Row],[HomeTeam]],Table3[[Teams]:[D]],2),1,0)</f>
        <v>0</v>
      </c>
      <c r="U952" s="45">
        <f>IF(VLOOKUP(Table2[[#This Row],[AwayTeam]],Table3[[Teams]:[D]],3)=VLOOKUP(Table2[[#This Row],[HomeTeam]],Table3[[Teams]:[D]],3),1,0)</f>
        <v>0</v>
      </c>
      <c r="V952" s="45">
        <f>IF(VLOOKUP(Table2[[#This Row],[AwayTeam]],Table3[[Teams]:[D]],2)&lt;&gt;VLOOKUP(Table2[[#This Row],[HomeTeam]],Table3[[Teams]:[D]],2),1,0)</f>
        <v>1</v>
      </c>
    </row>
    <row r="953" spans="1:22" x14ac:dyDescent="0.25">
      <c r="B953" s="1">
        <v>45717</v>
      </c>
      <c r="C953" s="9" t="s">
        <v>1065</v>
      </c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Row],[ActualResult]]), "_", IF(Table2[[#This Row],[ActualHomeScore]]=Table2[[#This Row],[PredictedHomeScore]], "Y", "N"))</f>
        <v>_</v>
      </c>
      <c r="R953" s="2"/>
      <c r="S953" s="2" t="str">
        <f t="shared" si="42"/>
        <v>_</v>
      </c>
      <c r="T953" s="45">
        <f>IF(VLOOKUP(Table2[[#This Row],[AwayTeam]],Table3[[Teams]:[D]],2)=VLOOKUP(Table2[[#This Row],[HomeTeam]],Table3[[Teams]:[D]],2),1,0)</f>
        <v>1</v>
      </c>
      <c r="U953" s="45">
        <f>IF(VLOOKUP(Table2[[#This Row],[AwayTeam]],Table3[[Teams]:[D]],3)=VLOOKUP(Table2[[#This Row],[HomeTeam]],Table3[[Teams]:[D]],3),1,0)</f>
        <v>0</v>
      </c>
      <c r="V953" s="45">
        <f>IF(VLOOKUP(Table2[[#This Row],[AwayTeam]],Table3[[Teams]:[D]],2)&lt;&gt;VLOOKUP(Table2[[#This Row],[HomeTeam]],Table3[[Teams]:[D]],2),1,0)</f>
        <v>0</v>
      </c>
    </row>
    <row r="954" spans="1:22" x14ac:dyDescent="0.25">
      <c r="B954" s="1">
        <v>45717</v>
      </c>
      <c r="C954" s="9" t="s">
        <v>1066</v>
      </c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Row],[ActualResult]]), "_", IF(Table2[[#This Row],[ActualHomeScore]]=Table2[[#This Row],[PredictedHomeScore]], "Y", "N"))</f>
        <v>_</v>
      </c>
      <c r="R954" s="2"/>
      <c r="S954" s="2" t="str">
        <f t="shared" si="42"/>
        <v>_</v>
      </c>
      <c r="T954" s="45">
        <f>IF(VLOOKUP(Table2[[#This Row],[AwayTeam]],Table3[[Teams]:[D]],2)=VLOOKUP(Table2[[#This Row],[HomeTeam]],Table3[[Teams]:[D]],2),1,0)</f>
        <v>1</v>
      </c>
      <c r="U954" s="45">
        <f>IF(VLOOKUP(Table2[[#This Row],[AwayTeam]],Table3[[Teams]:[D]],3)=VLOOKUP(Table2[[#This Row],[HomeTeam]],Table3[[Teams]:[D]],3),1,0)</f>
        <v>0</v>
      </c>
      <c r="V954" s="45">
        <f>IF(VLOOKUP(Table2[[#This Row],[AwayTeam]],Table3[[Teams]:[D]],2)&lt;&gt;VLOOKUP(Table2[[#This Row],[HomeTeam]],Table3[[Teams]:[D]],2),1,0)</f>
        <v>0</v>
      </c>
    </row>
    <row r="955" spans="1:22" x14ac:dyDescent="0.25">
      <c r="B955" s="1">
        <v>45717</v>
      </c>
      <c r="C955" s="9" t="s">
        <v>1067</v>
      </c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Row],[ActualResult]]), "_", IF(Table2[[#This Row],[ActualHomeScore]]=Table2[[#This Row],[PredictedHomeScore]], "Y", "N"))</f>
        <v>_</v>
      </c>
      <c r="R955" s="2"/>
      <c r="S955" s="2" t="str">
        <f t="shared" si="42"/>
        <v>_</v>
      </c>
      <c r="T955" s="45">
        <f>IF(VLOOKUP(Table2[[#This Row],[AwayTeam]],Table3[[Teams]:[D]],2)=VLOOKUP(Table2[[#This Row],[HomeTeam]],Table3[[Teams]:[D]],2),1,0)</f>
        <v>1</v>
      </c>
      <c r="U955" s="45">
        <f>IF(VLOOKUP(Table2[[#This Row],[AwayTeam]],Table3[[Teams]:[D]],3)=VLOOKUP(Table2[[#This Row],[HomeTeam]],Table3[[Teams]:[D]],3),1,0)</f>
        <v>1</v>
      </c>
      <c r="V955" s="45">
        <f>IF(VLOOKUP(Table2[[#This Row],[AwayTeam]],Table3[[Teams]:[D]],2)&lt;&gt;VLOOKUP(Table2[[#This Row],[HomeTeam]],Table3[[Teams]:[D]],2),1,0)</f>
        <v>0</v>
      </c>
    </row>
    <row r="956" spans="1:22" x14ac:dyDescent="0.25">
      <c r="B956" s="1">
        <v>45717</v>
      </c>
      <c r="C956" s="9" t="s">
        <v>1068</v>
      </c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Row],[ActualResult]]), "_", IF(Table2[[#This Row],[ActualHomeScore]]=Table2[[#This Row],[PredictedHomeScore]], "Y", "N"))</f>
        <v>_</v>
      </c>
      <c r="R956" s="2"/>
      <c r="S956" s="2" t="str">
        <f t="shared" si="42"/>
        <v>_</v>
      </c>
      <c r="T956" s="45">
        <f>IF(VLOOKUP(Table2[[#This Row],[AwayTeam]],Table3[[Teams]:[D]],2)=VLOOKUP(Table2[[#This Row],[HomeTeam]],Table3[[Teams]:[D]],2),1,0)</f>
        <v>0</v>
      </c>
      <c r="U956" s="45">
        <f>IF(VLOOKUP(Table2[[#This Row],[AwayTeam]],Table3[[Teams]:[D]],3)=VLOOKUP(Table2[[#This Row],[HomeTeam]],Table3[[Teams]:[D]],3),1,0)</f>
        <v>0</v>
      </c>
      <c r="V956" s="45">
        <f>IF(VLOOKUP(Table2[[#This Row],[AwayTeam]],Table3[[Teams]:[D]],2)&lt;&gt;VLOOKUP(Table2[[#This Row],[HomeTeam]],Table3[[Teams]:[D]],2),1,0)</f>
        <v>1</v>
      </c>
    </row>
    <row r="957" spans="1:22" x14ac:dyDescent="0.25">
      <c r="B957" s="1">
        <v>45717</v>
      </c>
      <c r="C957" s="9" t="s">
        <v>1069</v>
      </c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Row],[ActualResult]]), "_", IF(Table2[[#This Row],[ActualHomeScore]]=Table2[[#This Row],[PredictedHomeScore]], "Y", "N"))</f>
        <v>_</v>
      </c>
      <c r="R957" s="2"/>
      <c r="S957" s="2" t="str">
        <f t="shared" si="42"/>
        <v>_</v>
      </c>
      <c r="T957" s="45">
        <f>IF(VLOOKUP(Table2[[#This Row],[AwayTeam]],Table3[[Teams]:[D]],2)=VLOOKUP(Table2[[#This Row],[HomeTeam]],Table3[[Teams]:[D]],2),1,0)</f>
        <v>0</v>
      </c>
      <c r="U957" s="45">
        <f>IF(VLOOKUP(Table2[[#This Row],[AwayTeam]],Table3[[Teams]:[D]],3)=VLOOKUP(Table2[[#This Row],[HomeTeam]],Table3[[Teams]:[D]],3),1,0)</f>
        <v>0</v>
      </c>
      <c r="V957" s="45">
        <f>IF(VLOOKUP(Table2[[#This Row],[AwayTeam]],Table3[[Teams]:[D]],2)&lt;&gt;VLOOKUP(Table2[[#This Row],[HomeTeam]],Table3[[Teams]:[D]],2),1,0)</f>
        <v>1</v>
      </c>
    </row>
    <row r="958" spans="1:22" x14ac:dyDescent="0.25">
      <c r="B958" s="1">
        <v>45717</v>
      </c>
      <c r="C958" s="9" t="s">
        <v>1070</v>
      </c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Row],[ActualResult]]), "_", IF(Table2[[#This Row],[ActualHomeScore]]=Table2[[#This Row],[PredictedHomeScore]], "Y", "N"))</f>
        <v>_</v>
      </c>
      <c r="R958" s="2"/>
      <c r="S958" s="2" t="str">
        <f t="shared" si="42"/>
        <v>_</v>
      </c>
      <c r="T958" s="45">
        <f>IF(VLOOKUP(Table2[[#This Row],[AwayTeam]],Table3[[Teams]:[D]],2)=VLOOKUP(Table2[[#This Row],[HomeTeam]],Table3[[Teams]:[D]],2),1,0)</f>
        <v>0</v>
      </c>
      <c r="U958" s="45">
        <f>IF(VLOOKUP(Table2[[#This Row],[AwayTeam]],Table3[[Teams]:[D]],3)=VLOOKUP(Table2[[#This Row],[HomeTeam]],Table3[[Teams]:[D]],3),1,0)</f>
        <v>0</v>
      </c>
      <c r="V958" s="45">
        <f>IF(VLOOKUP(Table2[[#This Row],[AwayTeam]],Table3[[Teams]:[D]],2)&lt;&gt;VLOOKUP(Table2[[#This Row],[HomeTeam]],Table3[[Teams]:[D]],2),1,0)</f>
        <v>1</v>
      </c>
    </row>
    <row r="959" spans="1:22" x14ac:dyDescent="0.25">
      <c r="B959" s="1">
        <v>45717</v>
      </c>
      <c r="C959" s="9" t="s">
        <v>1071</v>
      </c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Row],[ActualResult]]), "_", IF(Table2[[#This Row],[ActualHomeScore]]=Table2[[#This Row],[PredictedHomeScore]], "Y", "N"))</f>
        <v>_</v>
      </c>
      <c r="R959" s="2"/>
      <c r="S959" s="2" t="str">
        <f t="shared" si="42"/>
        <v>_</v>
      </c>
      <c r="T959" s="45">
        <f>IF(VLOOKUP(Table2[[#This Row],[AwayTeam]],Table3[[Teams]:[D]],2)=VLOOKUP(Table2[[#This Row],[HomeTeam]],Table3[[Teams]:[D]],2),1,0)</f>
        <v>1</v>
      </c>
      <c r="U959" s="45">
        <f>IF(VLOOKUP(Table2[[#This Row],[AwayTeam]],Table3[[Teams]:[D]],3)=VLOOKUP(Table2[[#This Row],[HomeTeam]],Table3[[Teams]:[D]],3),1,0)</f>
        <v>0</v>
      </c>
      <c r="V959" s="45">
        <f>IF(VLOOKUP(Table2[[#This Row],[AwayTeam]],Table3[[Teams]:[D]],2)&lt;&gt;VLOOKUP(Table2[[#This Row],[HomeTeam]],Table3[[Teams]:[D]],2),1,0)</f>
        <v>0</v>
      </c>
    </row>
    <row r="960" spans="1:22" x14ac:dyDescent="0.25">
      <c r="B960" s="1">
        <v>45717</v>
      </c>
      <c r="C960" s="9" t="s">
        <v>1072</v>
      </c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Row],[ActualResult]]), "_", IF(Table2[[#This Row],[ActualHomeScore]]=Table2[[#This Row],[PredictedHomeScore]], "Y", "N"))</f>
        <v>_</v>
      </c>
      <c r="R960" s="2"/>
      <c r="S960" s="2" t="str">
        <f t="shared" si="42"/>
        <v>_</v>
      </c>
      <c r="T960" s="45">
        <f>IF(VLOOKUP(Table2[[#This Row],[AwayTeam]],Table3[[Teams]:[D]],2)=VLOOKUP(Table2[[#This Row],[HomeTeam]],Table3[[Teams]:[D]],2),1,0)</f>
        <v>0</v>
      </c>
      <c r="U960" s="45">
        <f>IF(VLOOKUP(Table2[[#This Row],[AwayTeam]],Table3[[Teams]:[D]],3)=VLOOKUP(Table2[[#This Row],[HomeTeam]],Table3[[Teams]:[D]],3),1,0)</f>
        <v>0</v>
      </c>
      <c r="V960" s="45">
        <f>IF(VLOOKUP(Table2[[#This Row],[AwayTeam]],Table3[[Teams]:[D]],2)&lt;&gt;VLOOKUP(Table2[[#This Row],[HomeTeam]],Table3[[Teams]:[D]],2),1,0)</f>
        <v>1</v>
      </c>
    </row>
    <row r="961" spans="1:22" x14ac:dyDescent="0.25">
      <c r="B961" s="1">
        <v>45717</v>
      </c>
      <c r="C961" s="9" t="s">
        <v>1073</v>
      </c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Row],[ActualResult]]), "_", IF(Table2[[#This Row],[ActualHomeScore]]=Table2[[#This Row],[PredictedHomeScore]], "Y", "N"))</f>
        <v>_</v>
      </c>
      <c r="R961" s="2"/>
      <c r="S961" s="2" t="str">
        <f t="shared" si="42"/>
        <v>_</v>
      </c>
      <c r="T961" s="45">
        <f>IF(VLOOKUP(Table2[[#This Row],[AwayTeam]],Table3[[Teams]:[D]],2)=VLOOKUP(Table2[[#This Row],[HomeTeam]],Table3[[Teams]:[D]],2),1,0)</f>
        <v>1</v>
      </c>
      <c r="U961" s="45">
        <f>IF(VLOOKUP(Table2[[#This Row],[AwayTeam]],Table3[[Teams]:[D]],3)=VLOOKUP(Table2[[#This Row],[HomeTeam]],Table3[[Teams]:[D]],3),1,0)</f>
        <v>0</v>
      </c>
      <c r="V961" s="45">
        <f>IF(VLOOKUP(Table2[[#This Row],[AwayTeam]],Table3[[Teams]:[D]],2)&lt;&gt;VLOOKUP(Table2[[#This Row],[HomeTeam]],Table3[[Teams]:[D]],2),1,0)</f>
        <v>0</v>
      </c>
    </row>
    <row r="962" spans="1:22" x14ac:dyDescent="0.25">
      <c r="A962" s="5"/>
      <c r="B962" s="3">
        <v>45717</v>
      </c>
      <c r="C962" s="10" t="s">
        <v>1074</v>
      </c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Row],[ActualResult]]), "_", IF(Table2[[#This Row],[ActualHomeScore]]=Table2[[#This Row],[PredictedHomeScore]], "Y", "N"))</f>
        <v>_</v>
      </c>
      <c r="R962" s="2"/>
      <c r="S962" s="2" t="str">
        <f t="shared" si="42"/>
        <v>_</v>
      </c>
      <c r="T962" s="45">
        <f>IF(VLOOKUP(Table2[[#This Row],[AwayTeam]],Table3[[Teams]:[D]],2)=VLOOKUP(Table2[[#This Row],[HomeTeam]],Table3[[Teams]:[D]],2),1,0)</f>
        <v>1</v>
      </c>
      <c r="U962" s="45">
        <f>IF(VLOOKUP(Table2[[#This Row],[AwayTeam]],Table3[[Teams]:[D]],3)=VLOOKUP(Table2[[#This Row],[HomeTeam]],Table3[[Teams]:[D]],3),1,0)</f>
        <v>1</v>
      </c>
      <c r="V962" s="45">
        <f>IF(VLOOKUP(Table2[[#This Row],[AwayTeam]],Table3[[Teams]:[D]],2)&lt;&gt;VLOOKUP(Table2[[#This Row],[HomeTeam]],Table3[[Teams]:[D]],2),1,0)</f>
        <v>0</v>
      </c>
    </row>
    <row r="963" spans="1:22" x14ac:dyDescent="0.25">
      <c r="B963" s="1">
        <v>45718</v>
      </c>
      <c r="C963" s="9" t="s">
        <v>1075</v>
      </c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Row],[ActualResult]]),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  <c r="T963" s="45">
        <f>IF(VLOOKUP(Table2[[#This Row],[AwayTeam]],Table3[[Teams]:[D]],2)=VLOOKUP(Table2[[#This Row],[HomeTeam]],Table3[[Teams]:[D]],2),1,0)</f>
        <v>1</v>
      </c>
      <c r="U963" s="45">
        <f>IF(VLOOKUP(Table2[[#This Row],[AwayTeam]],Table3[[Teams]:[D]],3)=VLOOKUP(Table2[[#This Row],[HomeTeam]],Table3[[Teams]:[D]],3),1,0)</f>
        <v>0</v>
      </c>
      <c r="V963" s="45">
        <f>IF(VLOOKUP(Table2[[#This Row],[AwayTeam]],Table3[[Teams]:[D]],2)&lt;&gt;VLOOKUP(Table2[[#This Row],[HomeTeam]],Table3[[Teams]:[D]],2),1,0)</f>
        <v>0</v>
      </c>
    </row>
    <row r="964" spans="1:22" x14ac:dyDescent="0.25">
      <c r="B964" s="1">
        <v>45718</v>
      </c>
      <c r="C964" s="9" t="s">
        <v>1076</v>
      </c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Row],[ActualResult]]), "_", IF(Table2[[#This Row],[ActualHomeScore]]=Table2[[#This Row],[PredictedHomeScore]], "Y", "N"))</f>
        <v>_</v>
      </c>
      <c r="R964" s="2"/>
      <c r="S964" s="2" t="str">
        <f t="shared" si="45"/>
        <v>_</v>
      </c>
      <c r="T964" s="45">
        <f>IF(VLOOKUP(Table2[[#This Row],[AwayTeam]],Table3[[Teams]:[D]],2)=VLOOKUP(Table2[[#This Row],[HomeTeam]],Table3[[Teams]:[D]],2),1,0)</f>
        <v>0</v>
      </c>
      <c r="U964" s="45">
        <f>IF(VLOOKUP(Table2[[#This Row],[AwayTeam]],Table3[[Teams]:[D]],3)=VLOOKUP(Table2[[#This Row],[HomeTeam]],Table3[[Teams]:[D]],3),1,0)</f>
        <v>0</v>
      </c>
      <c r="V964" s="45">
        <f>IF(VLOOKUP(Table2[[#This Row],[AwayTeam]],Table3[[Teams]:[D]],2)&lt;&gt;VLOOKUP(Table2[[#This Row],[HomeTeam]],Table3[[Teams]:[D]],2),1,0)</f>
        <v>1</v>
      </c>
    </row>
    <row r="965" spans="1:22" x14ac:dyDescent="0.25">
      <c r="B965" s="1">
        <v>45718</v>
      </c>
      <c r="C965" s="9" t="s">
        <v>1077</v>
      </c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Row],[ActualResult]]), "_", IF(Table2[[#This Row],[ActualHomeScore]]=Table2[[#This Row],[PredictedHomeScore]], "Y", "N"))</f>
        <v>_</v>
      </c>
      <c r="R965" s="2"/>
      <c r="S965" s="2" t="str">
        <f t="shared" si="45"/>
        <v>_</v>
      </c>
      <c r="T965" s="45">
        <f>IF(VLOOKUP(Table2[[#This Row],[AwayTeam]],Table3[[Teams]:[D]],2)=VLOOKUP(Table2[[#This Row],[HomeTeam]],Table3[[Teams]:[D]],2),1,0)</f>
        <v>0</v>
      </c>
      <c r="U965" s="45">
        <f>IF(VLOOKUP(Table2[[#This Row],[AwayTeam]],Table3[[Teams]:[D]],3)=VLOOKUP(Table2[[#This Row],[HomeTeam]],Table3[[Teams]:[D]],3),1,0)</f>
        <v>0</v>
      </c>
      <c r="V965" s="45">
        <f>IF(VLOOKUP(Table2[[#This Row],[AwayTeam]],Table3[[Teams]:[D]],2)&lt;&gt;VLOOKUP(Table2[[#This Row],[HomeTeam]],Table3[[Teams]:[D]],2),1,0)</f>
        <v>1</v>
      </c>
    </row>
    <row r="966" spans="1:22" x14ac:dyDescent="0.25">
      <c r="B966" s="1">
        <v>45718</v>
      </c>
      <c r="C966" s="9" t="s">
        <v>1078</v>
      </c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Row],[ActualResult]]), "_", IF(Table2[[#This Row],[ActualHomeScore]]=Table2[[#This Row],[PredictedHomeScore]], "Y", "N"))</f>
        <v>_</v>
      </c>
      <c r="R966" s="2"/>
      <c r="S966" s="2" t="str">
        <f t="shared" si="45"/>
        <v>_</v>
      </c>
      <c r="T966" s="45">
        <f>IF(VLOOKUP(Table2[[#This Row],[AwayTeam]],Table3[[Teams]:[D]],2)=VLOOKUP(Table2[[#This Row],[HomeTeam]],Table3[[Teams]:[D]],2),1,0)</f>
        <v>1</v>
      </c>
      <c r="U966" s="45">
        <f>IF(VLOOKUP(Table2[[#This Row],[AwayTeam]],Table3[[Teams]:[D]],3)=VLOOKUP(Table2[[#This Row],[HomeTeam]],Table3[[Teams]:[D]],3),1,0)</f>
        <v>1</v>
      </c>
      <c r="V966" s="45">
        <f>IF(VLOOKUP(Table2[[#This Row],[AwayTeam]],Table3[[Teams]:[D]],2)&lt;&gt;VLOOKUP(Table2[[#This Row],[HomeTeam]],Table3[[Teams]:[D]],2),1,0)</f>
        <v>0</v>
      </c>
    </row>
    <row r="967" spans="1:22" x14ac:dyDescent="0.25">
      <c r="B967" s="1">
        <v>45718</v>
      </c>
      <c r="C967" s="9" t="s">
        <v>1079</v>
      </c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Row],[ActualResult]]), "_", IF(Table2[[#This Row],[ActualHomeScore]]=Table2[[#This Row],[PredictedHomeScore]], "Y", "N"))</f>
        <v>_</v>
      </c>
      <c r="R967" s="2"/>
      <c r="S967" s="2" t="str">
        <f t="shared" si="45"/>
        <v>_</v>
      </c>
      <c r="T967" s="45">
        <f>IF(VLOOKUP(Table2[[#This Row],[AwayTeam]],Table3[[Teams]:[D]],2)=VLOOKUP(Table2[[#This Row],[HomeTeam]],Table3[[Teams]:[D]],2),1,0)</f>
        <v>0</v>
      </c>
      <c r="U967" s="45">
        <f>IF(VLOOKUP(Table2[[#This Row],[AwayTeam]],Table3[[Teams]:[D]],3)=VLOOKUP(Table2[[#This Row],[HomeTeam]],Table3[[Teams]:[D]],3),1,0)</f>
        <v>0</v>
      </c>
      <c r="V967" s="45">
        <f>IF(VLOOKUP(Table2[[#This Row],[AwayTeam]],Table3[[Teams]:[D]],2)&lt;&gt;VLOOKUP(Table2[[#This Row],[HomeTeam]],Table3[[Teams]:[D]],2),1,0)</f>
        <v>1</v>
      </c>
    </row>
    <row r="968" spans="1:22" x14ac:dyDescent="0.25">
      <c r="A968" s="5"/>
      <c r="B968" s="3">
        <v>45718</v>
      </c>
      <c r="C968" s="10" t="s">
        <v>1080</v>
      </c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Row],[ActualResult]]), "_", IF(Table2[[#This Row],[ActualHomeScore]]=Table2[[#This Row],[PredictedHomeScore]], "Y", "N"))</f>
        <v>_</v>
      </c>
      <c r="R968" s="2"/>
      <c r="S968" s="2" t="str">
        <f t="shared" si="45"/>
        <v>_</v>
      </c>
      <c r="T968" s="45">
        <f>IF(VLOOKUP(Table2[[#This Row],[AwayTeam]],Table3[[Teams]:[D]],2)=VLOOKUP(Table2[[#This Row],[HomeTeam]],Table3[[Teams]:[D]],2),1,0)</f>
        <v>0</v>
      </c>
      <c r="U968" s="45">
        <f>IF(VLOOKUP(Table2[[#This Row],[AwayTeam]],Table3[[Teams]:[D]],3)=VLOOKUP(Table2[[#This Row],[HomeTeam]],Table3[[Teams]:[D]],3),1,0)</f>
        <v>0</v>
      </c>
      <c r="V968" s="45">
        <f>IF(VLOOKUP(Table2[[#This Row],[AwayTeam]],Table3[[Teams]:[D]],2)&lt;&gt;VLOOKUP(Table2[[#This Row],[HomeTeam]],Table3[[Teams]:[D]],2),1,0)</f>
        <v>1</v>
      </c>
    </row>
    <row r="969" spans="1:22" x14ac:dyDescent="0.25">
      <c r="B969" s="1">
        <v>45719</v>
      </c>
      <c r="C969" s="9" t="s">
        <v>1081</v>
      </c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Row],[ActualResult]]), "_", IF(Table2[[#This Row],[ActualHomeScore]]=Table2[[#This Row],[PredictedHomeScore]], "Y", "N"))</f>
        <v>_</v>
      </c>
      <c r="R969" s="2"/>
      <c r="S969" s="2" t="str">
        <f t="shared" si="45"/>
        <v>_</v>
      </c>
      <c r="T969" s="45">
        <f>IF(VLOOKUP(Table2[[#This Row],[AwayTeam]],Table3[[Teams]:[D]],2)=VLOOKUP(Table2[[#This Row],[HomeTeam]],Table3[[Teams]:[D]],2),1,0)</f>
        <v>1</v>
      </c>
      <c r="U969" s="45">
        <f>IF(VLOOKUP(Table2[[#This Row],[AwayTeam]],Table3[[Teams]:[D]],3)=VLOOKUP(Table2[[#This Row],[HomeTeam]],Table3[[Teams]:[D]],3),1,0)</f>
        <v>0</v>
      </c>
      <c r="V969" s="45">
        <f>IF(VLOOKUP(Table2[[#This Row],[AwayTeam]],Table3[[Teams]:[D]],2)&lt;&gt;VLOOKUP(Table2[[#This Row],[HomeTeam]],Table3[[Teams]:[D]],2),1,0)</f>
        <v>0</v>
      </c>
    </row>
    <row r="970" spans="1:22" x14ac:dyDescent="0.25">
      <c r="B970" s="1">
        <v>45719</v>
      </c>
      <c r="C970" s="9" t="s">
        <v>1082</v>
      </c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Row],[ActualResult]]), "_", IF(Table2[[#This Row],[ActualHomeScore]]=Table2[[#This Row],[PredictedHomeScore]], "Y", "N"))</f>
        <v>_</v>
      </c>
      <c r="R970" s="2"/>
      <c r="S970" s="2" t="str">
        <f t="shared" si="45"/>
        <v>_</v>
      </c>
      <c r="T970" s="45">
        <f>IF(VLOOKUP(Table2[[#This Row],[AwayTeam]],Table3[[Teams]:[D]],2)=VLOOKUP(Table2[[#This Row],[HomeTeam]],Table3[[Teams]:[D]],2),1,0)</f>
        <v>1</v>
      </c>
      <c r="U970" s="45">
        <f>IF(VLOOKUP(Table2[[#This Row],[AwayTeam]],Table3[[Teams]:[D]],3)=VLOOKUP(Table2[[#This Row],[HomeTeam]],Table3[[Teams]:[D]],3),1,0)</f>
        <v>1</v>
      </c>
      <c r="V970" s="45">
        <f>IF(VLOOKUP(Table2[[#This Row],[AwayTeam]],Table3[[Teams]:[D]],2)&lt;&gt;VLOOKUP(Table2[[#This Row],[HomeTeam]],Table3[[Teams]:[D]],2),1,0)</f>
        <v>0</v>
      </c>
    </row>
    <row r="971" spans="1:22" x14ac:dyDescent="0.25">
      <c r="B971" s="1">
        <v>45719</v>
      </c>
      <c r="C971" s="9" t="s">
        <v>1083</v>
      </c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Row],[ActualResult]]), "_", IF(Table2[[#This Row],[ActualHomeScore]]=Table2[[#This Row],[PredictedHomeScore]], "Y", "N"))</f>
        <v>_</v>
      </c>
      <c r="R971" s="2"/>
      <c r="S971" s="2" t="str">
        <f t="shared" si="45"/>
        <v>_</v>
      </c>
      <c r="T971" s="45">
        <f>IF(VLOOKUP(Table2[[#This Row],[AwayTeam]],Table3[[Teams]:[D]],2)=VLOOKUP(Table2[[#This Row],[HomeTeam]],Table3[[Teams]:[D]],2),1,0)</f>
        <v>1</v>
      </c>
      <c r="U971" s="45">
        <f>IF(VLOOKUP(Table2[[#This Row],[AwayTeam]],Table3[[Teams]:[D]],3)=VLOOKUP(Table2[[#This Row],[HomeTeam]],Table3[[Teams]:[D]],3),1,0)</f>
        <v>1</v>
      </c>
      <c r="V971" s="45">
        <f>IF(VLOOKUP(Table2[[#This Row],[AwayTeam]],Table3[[Teams]:[D]],2)&lt;&gt;VLOOKUP(Table2[[#This Row],[HomeTeam]],Table3[[Teams]:[D]],2),1,0)</f>
        <v>0</v>
      </c>
    </row>
    <row r="972" spans="1:22" x14ac:dyDescent="0.25">
      <c r="B972" s="1">
        <v>45719</v>
      </c>
      <c r="C972" s="9" t="s">
        <v>1084</v>
      </c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Row],[ActualResult]]), "_", IF(Table2[[#This Row],[ActualHomeScore]]=Table2[[#This Row],[PredictedHomeScore]], "Y", "N"))</f>
        <v>_</v>
      </c>
      <c r="R972" s="2"/>
      <c r="S972" s="2" t="str">
        <f t="shared" si="45"/>
        <v>_</v>
      </c>
      <c r="T972" s="45">
        <f>IF(VLOOKUP(Table2[[#This Row],[AwayTeam]],Table3[[Teams]:[D]],2)=VLOOKUP(Table2[[#This Row],[HomeTeam]],Table3[[Teams]:[D]],2),1,0)</f>
        <v>1</v>
      </c>
      <c r="U972" s="45">
        <f>IF(VLOOKUP(Table2[[#This Row],[AwayTeam]],Table3[[Teams]:[D]],3)=VLOOKUP(Table2[[#This Row],[HomeTeam]],Table3[[Teams]:[D]],3),1,0)</f>
        <v>1</v>
      </c>
      <c r="V972" s="45">
        <f>IF(VLOOKUP(Table2[[#This Row],[AwayTeam]],Table3[[Teams]:[D]],2)&lt;&gt;VLOOKUP(Table2[[#This Row],[HomeTeam]],Table3[[Teams]:[D]],2),1,0)</f>
        <v>0</v>
      </c>
    </row>
    <row r="973" spans="1:22" x14ac:dyDescent="0.25">
      <c r="B973" s="1">
        <v>45719</v>
      </c>
      <c r="C973" s="9" t="s">
        <v>1085</v>
      </c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Row],[ActualResult]]), "_", IF(Table2[[#This Row],[ActualHomeScore]]=Table2[[#This Row],[PredictedHomeScore]], "Y", "N"))</f>
        <v>_</v>
      </c>
      <c r="R973" s="2"/>
      <c r="S973" s="2" t="str">
        <f t="shared" si="45"/>
        <v>_</v>
      </c>
      <c r="T973" s="45">
        <f>IF(VLOOKUP(Table2[[#This Row],[AwayTeam]],Table3[[Teams]:[D]],2)=VLOOKUP(Table2[[#This Row],[HomeTeam]],Table3[[Teams]:[D]],2),1,0)</f>
        <v>0</v>
      </c>
      <c r="U973" s="45">
        <f>IF(VLOOKUP(Table2[[#This Row],[AwayTeam]],Table3[[Teams]:[D]],3)=VLOOKUP(Table2[[#This Row],[HomeTeam]],Table3[[Teams]:[D]],3),1,0)</f>
        <v>0</v>
      </c>
      <c r="V973" s="45">
        <f>IF(VLOOKUP(Table2[[#This Row],[AwayTeam]],Table3[[Teams]:[D]],2)&lt;&gt;VLOOKUP(Table2[[#This Row],[HomeTeam]],Table3[[Teams]:[D]],2),1,0)</f>
        <v>1</v>
      </c>
    </row>
    <row r="974" spans="1:22" x14ac:dyDescent="0.25">
      <c r="A974" s="5"/>
      <c r="B974" s="3">
        <v>45719</v>
      </c>
      <c r="C974" s="10" t="s">
        <v>1086</v>
      </c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Row],[ActualResult]]), "_", IF(Table2[[#This Row],[ActualHomeScore]]=Table2[[#This Row],[PredictedHomeScore]], "Y", "N"))</f>
        <v>_</v>
      </c>
      <c r="R974" s="2"/>
      <c r="S974" s="2" t="str">
        <f t="shared" si="45"/>
        <v>_</v>
      </c>
      <c r="T974" s="45">
        <f>IF(VLOOKUP(Table2[[#This Row],[AwayTeam]],Table3[[Teams]:[D]],2)=VLOOKUP(Table2[[#This Row],[HomeTeam]],Table3[[Teams]:[D]],2),1,0)</f>
        <v>1</v>
      </c>
      <c r="U974" s="45">
        <f>IF(VLOOKUP(Table2[[#This Row],[AwayTeam]],Table3[[Teams]:[D]],3)=VLOOKUP(Table2[[#This Row],[HomeTeam]],Table3[[Teams]:[D]],3),1,0)</f>
        <v>0</v>
      </c>
      <c r="V974" s="45">
        <f>IF(VLOOKUP(Table2[[#This Row],[AwayTeam]],Table3[[Teams]:[D]],2)&lt;&gt;VLOOKUP(Table2[[#This Row],[HomeTeam]],Table3[[Teams]:[D]],2),1,0)</f>
        <v>0</v>
      </c>
    </row>
    <row r="975" spans="1:22" x14ac:dyDescent="0.25">
      <c r="B975" s="1">
        <v>45720</v>
      </c>
      <c r="C975" s="9" t="s">
        <v>1087</v>
      </c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Row],[ActualResult]]), "_", IF(Table2[[#This Row],[ActualHomeScore]]=Table2[[#This Row],[PredictedHomeScore]], "Y", "N"))</f>
        <v>_</v>
      </c>
      <c r="R975" s="2"/>
      <c r="S975" s="2" t="str">
        <f t="shared" si="45"/>
        <v>_</v>
      </c>
      <c r="T975" s="45">
        <f>IF(VLOOKUP(Table2[[#This Row],[AwayTeam]],Table3[[Teams]:[D]],2)=VLOOKUP(Table2[[#This Row],[HomeTeam]],Table3[[Teams]:[D]],2),1,0)</f>
        <v>0</v>
      </c>
      <c r="U975" s="45">
        <f>IF(VLOOKUP(Table2[[#This Row],[AwayTeam]],Table3[[Teams]:[D]],3)=VLOOKUP(Table2[[#This Row],[HomeTeam]],Table3[[Teams]:[D]],3),1,0)</f>
        <v>0</v>
      </c>
      <c r="V975" s="45">
        <f>IF(VLOOKUP(Table2[[#This Row],[AwayTeam]],Table3[[Teams]:[D]],2)&lt;&gt;VLOOKUP(Table2[[#This Row],[HomeTeam]],Table3[[Teams]:[D]],2),1,0)</f>
        <v>1</v>
      </c>
    </row>
    <row r="976" spans="1:22" x14ac:dyDescent="0.25">
      <c r="B976" s="1">
        <v>45720</v>
      </c>
      <c r="C976" s="9" t="s">
        <v>1088</v>
      </c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Row],[ActualResult]]), "_", IF(Table2[[#This Row],[ActualHomeScore]]=Table2[[#This Row],[PredictedHomeScore]], "Y", "N"))</f>
        <v>_</v>
      </c>
      <c r="R976" s="2"/>
      <c r="S976" s="2" t="str">
        <f t="shared" si="45"/>
        <v>_</v>
      </c>
      <c r="T976" s="45">
        <f>IF(VLOOKUP(Table2[[#This Row],[AwayTeam]],Table3[[Teams]:[D]],2)=VLOOKUP(Table2[[#This Row],[HomeTeam]],Table3[[Teams]:[D]],2),1,0)</f>
        <v>0</v>
      </c>
      <c r="U976" s="45">
        <f>IF(VLOOKUP(Table2[[#This Row],[AwayTeam]],Table3[[Teams]:[D]],3)=VLOOKUP(Table2[[#This Row],[HomeTeam]],Table3[[Teams]:[D]],3),1,0)</f>
        <v>0</v>
      </c>
      <c r="V976" s="45">
        <f>IF(VLOOKUP(Table2[[#This Row],[AwayTeam]],Table3[[Teams]:[D]],2)&lt;&gt;VLOOKUP(Table2[[#This Row],[HomeTeam]],Table3[[Teams]:[D]],2),1,0)</f>
        <v>1</v>
      </c>
    </row>
    <row r="977" spans="1:22" x14ac:dyDescent="0.25">
      <c r="B977" s="1">
        <v>45720</v>
      </c>
      <c r="C977" s="9" t="s">
        <v>1089</v>
      </c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Row],[ActualResult]]), "_", IF(Table2[[#This Row],[ActualHomeScore]]=Table2[[#This Row],[PredictedHomeScore]], "Y", "N"))</f>
        <v>_</v>
      </c>
      <c r="R977" s="2"/>
      <c r="S977" s="2" t="str">
        <f t="shared" si="45"/>
        <v>_</v>
      </c>
      <c r="T977" s="45">
        <f>IF(VLOOKUP(Table2[[#This Row],[AwayTeam]],Table3[[Teams]:[D]],2)=VLOOKUP(Table2[[#This Row],[HomeTeam]],Table3[[Teams]:[D]],2),1,0)</f>
        <v>1</v>
      </c>
      <c r="U977" s="45">
        <f>IF(VLOOKUP(Table2[[#This Row],[AwayTeam]],Table3[[Teams]:[D]],3)=VLOOKUP(Table2[[#This Row],[HomeTeam]],Table3[[Teams]:[D]],3),1,0)</f>
        <v>0</v>
      </c>
      <c r="V977" s="45">
        <f>IF(VLOOKUP(Table2[[#This Row],[AwayTeam]],Table3[[Teams]:[D]],2)&lt;&gt;VLOOKUP(Table2[[#This Row],[HomeTeam]],Table3[[Teams]:[D]],2),1,0)</f>
        <v>0</v>
      </c>
    </row>
    <row r="978" spans="1:22" x14ac:dyDescent="0.25">
      <c r="B978" s="1">
        <v>45720</v>
      </c>
      <c r="C978" s="9" t="s">
        <v>1090</v>
      </c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Row],[ActualResult]]), "_", IF(Table2[[#This Row],[ActualHomeScore]]=Table2[[#This Row],[PredictedHomeScore]], "Y", "N"))</f>
        <v>_</v>
      </c>
      <c r="R978" s="2"/>
      <c r="S978" s="2" t="str">
        <f t="shared" si="45"/>
        <v>_</v>
      </c>
      <c r="T978" s="45">
        <f>IF(VLOOKUP(Table2[[#This Row],[AwayTeam]],Table3[[Teams]:[D]],2)=VLOOKUP(Table2[[#This Row],[HomeTeam]],Table3[[Teams]:[D]],2),1,0)</f>
        <v>1</v>
      </c>
      <c r="U978" s="45">
        <f>IF(VLOOKUP(Table2[[#This Row],[AwayTeam]],Table3[[Teams]:[D]],3)=VLOOKUP(Table2[[#This Row],[HomeTeam]],Table3[[Teams]:[D]],3),1,0)</f>
        <v>0</v>
      </c>
      <c r="V978" s="45">
        <f>IF(VLOOKUP(Table2[[#This Row],[AwayTeam]],Table3[[Teams]:[D]],2)&lt;&gt;VLOOKUP(Table2[[#This Row],[HomeTeam]],Table3[[Teams]:[D]],2),1,0)</f>
        <v>0</v>
      </c>
    </row>
    <row r="979" spans="1:22" x14ac:dyDescent="0.25">
      <c r="B979" s="1">
        <v>45720</v>
      </c>
      <c r="C979" s="9" t="s">
        <v>1091</v>
      </c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Row],[ActualResult]]), "_", IF(Table2[[#This Row],[ActualHomeScore]]=Table2[[#This Row],[PredictedHomeScore]], "Y", "N"))</f>
        <v>_</v>
      </c>
      <c r="R979" s="2"/>
      <c r="S979" s="2" t="str">
        <f t="shared" si="45"/>
        <v>_</v>
      </c>
      <c r="T979" s="45">
        <f>IF(VLOOKUP(Table2[[#This Row],[AwayTeam]],Table3[[Teams]:[D]],2)=VLOOKUP(Table2[[#This Row],[HomeTeam]],Table3[[Teams]:[D]],2),1,0)</f>
        <v>0</v>
      </c>
      <c r="U979" s="45">
        <f>IF(VLOOKUP(Table2[[#This Row],[AwayTeam]],Table3[[Teams]:[D]],3)=VLOOKUP(Table2[[#This Row],[HomeTeam]],Table3[[Teams]:[D]],3),1,0)</f>
        <v>0</v>
      </c>
      <c r="V979" s="45">
        <f>IF(VLOOKUP(Table2[[#This Row],[AwayTeam]],Table3[[Teams]:[D]],2)&lt;&gt;VLOOKUP(Table2[[#This Row],[HomeTeam]],Table3[[Teams]:[D]],2),1,0)</f>
        <v>1</v>
      </c>
    </row>
    <row r="980" spans="1:22" x14ac:dyDescent="0.25">
      <c r="B980" s="1">
        <v>45720</v>
      </c>
      <c r="C980" s="9" t="s">
        <v>1092</v>
      </c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Row],[ActualResult]]), "_", IF(Table2[[#This Row],[ActualHomeScore]]=Table2[[#This Row],[PredictedHomeScore]], "Y", "N"))</f>
        <v>_</v>
      </c>
      <c r="R980" s="2"/>
      <c r="S980" s="2" t="str">
        <f t="shared" si="45"/>
        <v>_</v>
      </c>
      <c r="T980" s="45">
        <f>IF(VLOOKUP(Table2[[#This Row],[AwayTeam]],Table3[[Teams]:[D]],2)=VLOOKUP(Table2[[#This Row],[HomeTeam]],Table3[[Teams]:[D]],2),1,0)</f>
        <v>0</v>
      </c>
      <c r="U980" s="45">
        <f>IF(VLOOKUP(Table2[[#This Row],[AwayTeam]],Table3[[Teams]:[D]],3)=VLOOKUP(Table2[[#This Row],[HomeTeam]],Table3[[Teams]:[D]],3),1,0)</f>
        <v>0</v>
      </c>
      <c r="V980" s="45">
        <f>IF(VLOOKUP(Table2[[#This Row],[AwayTeam]],Table3[[Teams]:[D]],2)&lt;&gt;VLOOKUP(Table2[[#This Row],[HomeTeam]],Table3[[Teams]:[D]],2),1,0)</f>
        <v>1</v>
      </c>
    </row>
    <row r="981" spans="1:22" x14ac:dyDescent="0.25">
      <c r="B981" s="1">
        <v>45720</v>
      </c>
      <c r="C981" s="9" t="s">
        <v>1093</v>
      </c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Row],[ActualResult]]), "_", IF(Table2[[#This Row],[ActualHomeScore]]=Table2[[#This Row],[PredictedHomeScore]], "Y", "N"))</f>
        <v>_</v>
      </c>
      <c r="R981" s="2"/>
      <c r="S981" s="2" t="str">
        <f t="shared" si="45"/>
        <v>_</v>
      </c>
      <c r="T981" s="45">
        <f>IF(VLOOKUP(Table2[[#This Row],[AwayTeam]],Table3[[Teams]:[D]],2)=VLOOKUP(Table2[[#This Row],[HomeTeam]],Table3[[Teams]:[D]],2),1,0)</f>
        <v>0</v>
      </c>
      <c r="U981" s="45">
        <f>IF(VLOOKUP(Table2[[#This Row],[AwayTeam]],Table3[[Teams]:[D]],3)=VLOOKUP(Table2[[#This Row],[HomeTeam]],Table3[[Teams]:[D]],3),1,0)</f>
        <v>0</v>
      </c>
      <c r="V981" s="45">
        <f>IF(VLOOKUP(Table2[[#This Row],[AwayTeam]],Table3[[Teams]:[D]],2)&lt;&gt;VLOOKUP(Table2[[#This Row],[HomeTeam]],Table3[[Teams]:[D]],2),1,0)</f>
        <v>1</v>
      </c>
    </row>
    <row r="982" spans="1:22" x14ac:dyDescent="0.25">
      <c r="B982" s="1">
        <v>45720</v>
      </c>
      <c r="C982" s="9" t="s">
        <v>1094</v>
      </c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Row],[ActualResult]]), "_", IF(Table2[[#This Row],[ActualHomeScore]]=Table2[[#This Row],[PredictedHomeScore]], "Y", "N"))</f>
        <v>_</v>
      </c>
      <c r="R982" s="2"/>
      <c r="S982" s="2" t="str">
        <f t="shared" si="45"/>
        <v>_</v>
      </c>
      <c r="T982" s="45">
        <f>IF(VLOOKUP(Table2[[#This Row],[AwayTeam]],Table3[[Teams]:[D]],2)=VLOOKUP(Table2[[#This Row],[HomeTeam]],Table3[[Teams]:[D]],2),1,0)</f>
        <v>0</v>
      </c>
      <c r="U982" s="45">
        <f>IF(VLOOKUP(Table2[[#This Row],[AwayTeam]],Table3[[Teams]:[D]],3)=VLOOKUP(Table2[[#This Row],[HomeTeam]],Table3[[Teams]:[D]],3),1,0)</f>
        <v>0</v>
      </c>
      <c r="V982" s="45">
        <f>IF(VLOOKUP(Table2[[#This Row],[AwayTeam]],Table3[[Teams]:[D]],2)&lt;&gt;VLOOKUP(Table2[[#This Row],[HomeTeam]],Table3[[Teams]:[D]],2),1,0)</f>
        <v>1</v>
      </c>
    </row>
    <row r="983" spans="1:22" x14ac:dyDescent="0.25">
      <c r="B983" s="1">
        <v>45720</v>
      </c>
      <c r="C983" s="9" t="s">
        <v>1095</v>
      </c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Row],[ActualResult]]), "_", IF(Table2[[#This Row],[ActualHomeScore]]=Table2[[#This Row],[PredictedHomeScore]], "Y", "N"))</f>
        <v>_</v>
      </c>
      <c r="R983" s="2"/>
      <c r="S983" s="2" t="str">
        <f t="shared" si="45"/>
        <v>_</v>
      </c>
      <c r="T983" s="45">
        <f>IF(VLOOKUP(Table2[[#This Row],[AwayTeam]],Table3[[Teams]:[D]],2)=VLOOKUP(Table2[[#This Row],[HomeTeam]],Table3[[Teams]:[D]],2),1,0)</f>
        <v>1</v>
      </c>
      <c r="U983" s="45">
        <f>IF(VLOOKUP(Table2[[#This Row],[AwayTeam]],Table3[[Teams]:[D]],3)=VLOOKUP(Table2[[#This Row],[HomeTeam]],Table3[[Teams]:[D]],3),1,0)</f>
        <v>1</v>
      </c>
      <c r="V983" s="45">
        <f>IF(VLOOKUP(Table2[[#This Row],[AwayTeam]],Table3[[Teams]:[D]],2)&lt;&gt;VLOOKUP(Table2[[#This Row],[HomeTeam]],Table3[[Teams]:[D]],2),1,0)</f>
        <v>0</v>
      </c>
    </row>
    <row r="984" spans="1:22" x14ac:dyDescent="0.25">
      <c r="A984" s="5"/>
      <c r="B984" s="3">
        <v>45720</v>
      </c>
      <c r="C984" s="10" t="s">
        <v>1096</v>
      </c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Row],[ActualResult]]), "_", IF(Table2[[#This Row],[ActualHomeScore]]=Table2[[#This Row],[PredictedHomeScore]], "Y", "N"))</f>
        <v>_</v>
      </c>
      <c r="R984" s="2"/>
      <c r="S984" s="2" t="str">
        <f t="shared" si="45"/>
        <v>_</v>
      </c>
      <c r="T984" s="45">
        <f>IF(VLOOKUP(Table2[[#This Row],[AwayTeam]],Table3[[Teams]:[D]],2)=VLOOKUP(Table2[[#This Row],[HomeTeam]],Table3[[Teams]:[D]],2),1,0)</f>
        <v>1</v>
      </c>
      <c r="U984" s="45">
        <f>IF(VLOOKUP(Table2[[#This Row],[AwayTeam]],Table3[[Teams]:[D]],3)=VLOOKUP(Table2[[#This Row],[HomeTeam]],Table3[[Teams]:[D]],3),1,0)</f>
        <v>0</v>
      </c>
      <c r="V984" s="45">
        <f>IF(VLOOKUP(Table2[[#This Row],[AwayTeam]],Table3[[Teams]:[D]],2)&lt;&gt;VLOOKUP(Table2[[#This Row],[HomeTeam]],Table3[[Teams]:[D]],2),1,0)</f>
        <v>0</v>
      </c>
    </row>
    <row r="985" spans="1:22" x14ac:dyDescent="0.25">
      <c r="B985" s="1">
        <v>45721</v>
      </c>
      <c r="C985" s="9" t="s">
        <v>1097</v>
      </c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Row],[ActualResult]]), "_", IF(Table2[[#This Row],[ActualHomeScore]]=Table2[[#This Row],[PredictedHomeScore]], "Y", "N"))</f>
        <v>_</v>
      </c>
      <c r="R985" s="2"/>
      <c r="S985" s="2" t="str">
        <f t="shared" si="45"/>
        <v>_</v>
      </c>
      <c r="T985" s="45">
        <f>IF(VLOOKUP(Table2[[#This Row],[AwayTeam]],Table3[[Teams]:[D]],2)=VLOOKUP(Table2[[#This Row],[HomeTeam]],Table3[[Teams]:[D]],2),1,0)</f>
        <v>1</v>
      </c>
      <c r="U985" s="45">
        <f>IF(VLOOKUP(Table2[[#This Row],[AwayTeam]],Table3[[Teams]:[D]],3)=VLOOKUP(Table2[[#This Row],[HomeTeam]],Table3[[Teams]:[D]],3),1,0)</f>
        <v>1</v>
      </c>
      <c r="V985" s="45">
        <f>IF(VLOOKUP(Table2[[#This Row],[AwayTeam]],Table3[[Teams]:[D]],2)&lt;&gt;VLOOKUP(Table2[[#This Row],[HomeTeam]],Table3[[Teams]:[D]],2),1,0)</f>
        <v>0</v>
      </c>
    </row>
    <row r="986" spans="1:22" x14ac:dyDescent="0.25">
      <c r="B986" s="1">
        <v>45721</v>
      </c>
      <c r="C986" s="9" t="s">
        <v>1098</v>
      </c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Row],[ActualResult]]), "_", IF(Table2[[#This Row],[ActualHomeScore]]=Table2[[#This Row],[PredictedHomeScore]], "Y", "N"))</f>
        <v>_</v>
      </c>
      <c r="R986" s="2"/>
      <c r="S986" s="2" t="str">
        <f t="shared" si="45"/>
        <v>_</v>
      </c>
      <c r="T986" s="45">
        <f>IF(VLOOKUP(Table2[[#This Row],[AwayTeam]],Table3[[Teams]:[D]],2)=VLOOKUP(Table2[[#This Row],[HomeTeam]],Table3[[Teams]:[D]],2),1,0)</f>
        <v>0</v>
      </c>
      <c r="U986" s="45">
        <f>IF(VLOOKUP(Table2[[#This Row],[AwayTeam]],Table3[[Teams]:[D]],3)=VLOOKUP(Table2[[#This Row],[HomeTeam]],Table3[[Teams]:[D]],3),1,0)</f>
        <v>0</v>
      </c>
      <c r="V986" s="45">
        <f>IF(VLOOKUP(Table2[[#This Row],[AwayTeam]],Table3[[Teams]:[D]],2)&lt;&gt;VLOOKUP(Table2[[#This Row],[HomeTeam]],Table3[[Teams]:[D]],2),1,0)</f>
        <v>1</v>
      </c>
    </row>
    <row r="987" spans="1:22" x14ac:dyDescent="0.25">
      <c r="B987" s="1">
        <v>45721</v>
      </c>
      <c r="C987" s="9" t="s">
        <v>1099</v>
      </c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Row],[ActualResult]]), "_", IF(Table2[[#This Row],[ActualHomeScore]]=Table2[[#This Row],[PredictedHomeScore]], "Y", "N"))</f>
        <v>_</v>
      </c>
      <c r="R987" s="2"/>
      <c r="S987" s="2" t="str">
        <f t="shared" si="45"/>
        <v>_</v>
      </c>
      <c r="T987" s="45">
        <f>IF(VLOOKUP(Table2[[#This Row],[AwayTeam]],Table3[[Teams]:[D]],2)=VLOOKUP(Table2[[#This Row],[HomeTeam]],Table3[[Teams]:[D]],2),1,0)</f>
        <v>0</v>
      </c>
      <c r="U987" s="45">
        <f>IF(VLOOKUP(Table2[[#This Row],[AwayTeam]],Table3[[Teams]:[D]],3)=VLOOKUP(Table2[[#This Row],[HomeTeam]],Table3[[Teams]:[D]],3),1,0)</f>
        <v>0</v>
      </c>
      <c r="V987" s="45">
        <f>IF(VLOOKUP(Table2[[#This Row],[AwayTeam]],Table3[[Teams]:[D]],2)&lt;&gt;VLOOKUP(Table2[[#This Row],[HomeTeam]],Table3[[Teams]:[D]],2),1,0)</f>
        <v>1</v>
      </c>
    </row>
    <row r="988" spans="1:22" x14ac:dyDescent="0.25">
      <c r="B988" s="1">
        <v>45721</v>
      </c>
      <c r="C988" s="9" t="s">
        <v>1100</v>
      </c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Row],[ActualResult]]), "_", IF(Table2[[#This Row],[ActualHomeScore]]=Table2[[#This Row],[PredictedHomeScore]], "Y", "N"))</f>
        <v>_</v>
      </c>
      <c r="R988" s="2"/>
      <c r="S988" s="2" t="str">
        <f t="shared" si="45"/>
        <v>_</v>
      </c>
      <c r="T988" s="45">
        <f>IF(VLOOKUP(Table2[[#This Row],[AwayTeam]],Table3[[Teams]:[D]],2)=VLOOKUP(Table2[[#This Row],[HomeTeam]],Table3[[Teams]:[D]],2),1,0)</f>
        <v>1</v>
      </c>
      <c r="U988" s="45">
        <f>IF(VLOOKUP(Table2[[#This Row],[AwayTeam]],Table3[[Teams]:[D]],3)=VLOOKUP(Table2[[#This Row],[HomeTeam]],Table3[[Teams]:[D]],3),1,0)</f>
        <v>1</v>
      </c>
      <c r="V988" s="45">
        <f>IF(VLOOKUP(Table2[[#This Row],[AwayTeam]],Table3[[Teams]:[D]],2)&lt;&gt;VLOOKUP(Table2[[#This Row],[HomeTeam]],Table3[[Teams]:[D]],2),1,0)</f>
        <v>0</v>
      </c>
    </row>
    <row r="989" spans="1:22" x14ac:dyDescent="0.25">
      <c r="A989" s="5"/>
      <c r="B989" s="3">
        <v>45721</v>
      </c>
      <c r="C989" s="10" t="s">
        <v>1101</v>
      </c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Row],[ActualResult]]), "_", IF(Table2[[#This Row],[ActualHomeScore]]=Table2[[#This Row],[PredictedHomeScore]], "Y", "N"))</f>
        <v>_</v>
      </c>
      <c r="R989" s="2"/>
      <c r="S989" s="2" t="str">
        <f t="shared" si="45"/>
        <v>_</v>
      </c>
      <c r="T989" s="45">
        <f>IF(VLOOKUP(Table2[[#This Row],[AwayTeam]],Table3[[Teams]:[D]],2)=VLOOKUP(Table2[[#This Row],[HomeTeam]],Table3[[Teams]:[D]],2),1,0)</f>
        <v>1</v>
      </c>
      <c r="U989" s="45">
        <f>IF(VLOOKUP(Table2[[#This Row],[AwayTeam]],Table3[[Teams]:[D]],3)=VLOOKUP(Table2[[#This Row],[HomeTeam]],Table3[[Teams]:[D]],3),1,0)</f>
        <v>0</v>
      </c>
      <c r="V989" s="45">
        <f>IF(VLOOKUP(Table2[[#This Row],[AwayTeam]],Table3[[Teams]:[D]],2)&lt;&gt;VLOOKUP(Table2[[#This Row],[HomeTeam]],Table3[[Teams]:[D]],2),1,0)</f>
        <v>0</v>
      </c>
    </row>
    <row r="990" spans="1:22" x14ac:dyDescent="0.25">
      <c r="B990" s="1">
        <v>45722</v>
      </c>
      <c r="C990" s="9" t="s">
        <v>1102</v>
      </c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Row],[ActualResult]]), "_", IF(Table2[[#This Row],[ActualHomeScore]]=Table2[[#This Row],[PredictedHomeScore]], "Y", "N"))</f>
        <v>_</v>
      </c>
      <c r="R990" s="2"/>
      <c r="S990" s="2" t="str">
        <f t="shared" si="45"/>
        <v>_</v>
      </c>
      <c r="T990" s="45">
        <f>IF(VLOOKUP(Table2[[#This Row],[AwayTeam]],Table3[[Teams]:[D]],2)=VLOOKUP(Table2[[#This Row],[HomeTeam]],Table3[[Teams]:[D]],2),1,0)</f>
        <v>0</v>
      </c>
      <c r="U990" s="45">
        <f>IF(VLOOKUP(Table2[[#This Row],[AwayTeam]],Table3[[Teams]:[D]],3)=VLOOKUP(Table2[[#This Row],[HomeTeam]],Table3[[Teams]:[D]],3),1,0)</f>
        <v>0</v>
      </c>
      <c r="V990" s="45">
        <f>IF(VLOOKUP(Table2[[#This Row],[AwayTeam]],Table3[[Teams]:[D]],2)&lt;&gt;VLOOKUP(Table2[[#This Row],[HomeTeam]],Table3[[Teams]:[D]],2),1,0)</f>
        <v>1</v>
      </c>
    </row>
    <row r="991" spans="1:22" x14ac:dyDescent="0.25">
      <c r="B991" s="1">
        <v>45722</v>
      </c>
      <c r="C991" s="9" t="s">
        <v>1103</v>
      </c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Row],[ActualResult]]), "_", IF(Table2[[#This Row],[ActualHomeScore]]=Table2[[#This Row],[PredictedHomeScore]], "Y", "N"))</f>
        <v>_</v>
      </c>
      <c r="R991" s="2"/>
      <c r="S991" s="2" t="str">
        <f t="shared" si="45"/>
        <v>_</v>
      </c>
      <c r="T991" s="45">
        <f>IF(VLOOKUP(Table2[[#This Row],[AwayTeam]],Table3[[Teams]:[D]],2)=VLOOKUP(Table2[[#This Row],[HomeTeam]],Table3[[Teams]:[D]],2),1,0)</f>
        <v>1</v>
      </c>
      <c r="U991" s="45">
        <f>IF(VLOOKUP(Table2[[#This Row],[AwayTeam]],Table3[[Teams]:[D]],3)=VLOOKUP(Table2[[#This Row],[HomeTeam]],Table3[[Teams]:[D]],3),1,0)</f>
        <v>1</v>
      </c>
      <c r="V991" s="45">
        <f>IF(VLOOKUP(Table2[[#This Row],[AwayTeam]],Table3[[Teams]:[D]],2)&lt;&gt;VLOOKUP(Table2[[#This Row],[HomeTeam]],Table3[[Teams]:[D]],2),1,0)</f>
        <v>0</v>
      </c>
    </row>
    <row r="992" spans="1:22" x14ac:dyDescent="0.25">
      <c r="B992" s="1">
        <v>45722</v>
      </c>
      <c r="C992" s="9" t="s">
        <v>1104</v>
      </c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Row],[ActualResult]]), "_", IF(Table2[[#This Row],[ActualHomeScore]]=Table2[[#This Row],[PredictedHomeScore]], "Y", "N"))</f>
        <v>_</v>
      </c>
      <c r="R992" s="2"/>
      <c r="S992" s="2" t="str">
        <f t="shared" si="45"/>
        <v>_</v>
      </c>
      <c r="T992" s="45">
        <f>IF(VLOOKUP(Table2[[#This Row],[AwayTeam]],Table3[[Teams]:[D]],2)=VLOOKUP(Table2[[#This Row],[HomeTeam]],Table3[[Teams]:[D]],2),1,0)</f>
        <v>1</v>
      </c>
      <c r="U992" s="45">
        <f>IF(VLOOKUP(Table2[[#This Row],[AwayTeam]],Table3[[Teams]:[D]],3)=VLOOKUP(Table2[[#This Row],[HomeTeam]],Table3[[Teams]:[D]],3),1,0)</f>
        <v>0</v>
      </c>
      <c r="V992" s="45">
        <f>IF(VLOOKUP(Table2[[#This Row],[AwayTeam]],Table3[[Teams]:[D]],2)&lt;&gt;VLOOKUP(Table2[[#This Row],[HomeTeam]],Table3[[Teams]:[D]],2),1,0)</f>
        <v>0</v>
      </c>
    </row>
    <row r="993" spans="1:22" x14ac:dyDescent="0.25">
      <c r="B993" s="1">
        <v>45722</v>
      </c>
      <c r="C993" s="9" t="s">
        <v>1105</v>
      </c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Row],[ActualResult]]), "_", IF(Table2[[#This Row],[ActualHomeScore]]=Table2[[#This Row],[PredictedHomeScore]], "Y", "N"))</f>
        <v>_</v>
      </c>
      <c r="R993" s="2"/>
      <c r="S993" s="2" t="str">
        <f t="shared" si="45"/>
        <v>_</v>
      </c>
      <c r="T993" s="45">
        <f>IF(VLOOKUP(Table2[[#This Row],[AwayTeam]],Table3[[Teams]:[D]],2)=VLOOKUP(Table2[[#This Row],[HomeTeam]],Table3[[Teams]:[D]],2),1,0)</f>
        <v>0</v>
      </c>
      <c r="U993" s="45">
        <f>IF(VLOOKUP(Table2[[#This Row],[AwayTeam]],Table3[[Teams]:[D]],3)=VLOOKUP(Table2[[#This Row],[HomeTeam]],Table3[[Teams]:[D]],3),1,0)</f>
        <v>0</v>
      </c>
      <c r="V993" s="45">
        <f>IF(VLOOKUP(Table2[[#This Row],[AwayTeam]],Table3[[Teams]:[D]],2)&lt;&gt;VLOOKUP(Table2[[#This Row],[HomeTeam]],Table3[[Teams]:[D]],2),1,0)</f>
        <v>1</v>
      </c>
    </row>
    <row r="994" spans="1:22" x14ac:dyDescent="0.25">
      <c r="B994" s="1">
        <v>45722</v>
      </c>
      <c r="C994" s="9" t="s">
        <v>1106</v>
      </c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Row],[ActualResult]]), "_", IF(Table2[[#This Row],[ActualHomeScore]]=Table2[[#This Row],[PredictedHomeScore]], "Y", "N"))</f>
        <v>_</v>
      </c>
      <c r="R994" s="2"/>
      <c r="S994" s="2" t="str">
        <f t="shared" si="45"/>
        <v>_</v>
      </c>
      <c r="T994" s="45">
        <f>IF(VLOOKUP(Table2[[#This Row],[AwayTeam]],Table3[[Teams]:[D]],2)=VLOOKUP(Table2[[#This Row],[HomeTeam]],Table3[[Teams]:[D]],2),1,0)</f>
        <v>1</v>
      </c>
      <c r="U994" s="45">
        <f>IF(VLOOKUP(Table2[[#This Row],[AwayTeam]],Table3[[Teams]:[D]],3)=VLOOKUP(Table2[[#This Row],[HomeTeam]],Table3[[Teams]:[D]],3),1,0)</f>
        <v>0</v>
      </c>
      <c r="V994" s="45">
        <f>IF(VLOOKUP(Table2[[#This Row],[AwayTeam]],Table3[[Teams]:[D]],2)&lt;&gt;VLOOKUP(Table2[[#This Row],[HomeTeam]],Table3[[Teams]:[D]],2),1,0)</f>
        <v>0</v>
      </c>
    </row>
    <row r="995" spans="1:22" x14ac:dyDescent="0.25">
      <c r="B995" s="1">
        <v>45722</v>
      </c>
      <c r="C995" s="9" t="s">
        <v>1107</v>
      </c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Row],[ActualResult]]), "_", IF(Table2[[#This Row],[ActualHomeScore]]=Table2[[#This Row],[PredictedHomeScore]], "Y", "N"))</f>
        <v>_</v>
      </c>
      <c r="R995" s="2"/>
      <c r="S995" s="2" t="str">
        <f t="shared" si="45"/>
        <v>_</v>
      </c>
      <c r="T995" s="45">
        <f>IF(VLOOKUP(Table2[[#This Row],[AwayTeam]],Table3[[Teams]:[D]],2)=VLOOKUP(Table2[[#This Row],[HomeTeam]],Table3[[Teams]:[D]],2),1,0)</f>
        <v>1</v>
      </c>
      <c r="U995" s="45">
        <f>IF(VLOOKUP(Table2[[#This Row],[AwayTeam]],Table3[[Teams]:[D]],3)=VLOOKUP(Table2[[#This Row],[HomeTeam]],Table3[[Teams]:[D]],3),1,0)</f>
        <v>0</v>
      </c>
      <c r="V995" s="45">
        <f>IF(VLOOKUP(Table2[[#This Row],[AwayTeam]],Table3[[Teams]:[D]],2)&lt;&gt;VLOOKUP(Table2[[#This Row],[HomeTeam]],Table3[[Teams]:[D]],2),1,0)</f>
        <v>0</v>
      </c>
    </row>
    <row r="996" spans="1:22" x14ac:dyDescent="0.25">
      <c r="B996" s="1">
        <v>45722</v>
      </c>
      <c r="C996" s="9" t="s">
        <v>1108</v>
      </c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Row],[ActualResult]]), "_", IF(Table2[[#This Row],[ActualHomeScore]]=Table2[[#This Row],[PredictedHomeScore]], "Y", "N"))</f>
        <v>_</v>
      </c>
      <c r="R996" s="2"/>
      <c r="S996" s="2" t="str">
        <f t="shared" si="45"/>
        <v>_</v>
      </c>
      <c r="T996" s="45">
        <f>IF(VLOOKUP(Table2[[#This Row],[AwayTeam]],Table3[[Teams]:[D]],2)=VLOOKUP(Table2[[#This Row],[HomeTeam]],Table3[[Teams]:[D]],2),1,0)</f>
        <v>0</v>
      </c>
      <c r="U996" s="45">
        <f>IF(VLOOKUP(Table2[[#This Row],[AwayTeam]],Table3[[Teams]:[D]],3)=VLOOKUP(Table2[[#This Row],[HomeTeam]],Table3[[Teams]:[D]],3),1,0)</f>
        <v>0</v>
      </c>
      <c r="V996" s="45">
        <f>IF(VLOOKUP(Table2[[#This Row],[AwayTeam]],Table3[[Teams]:[D]],2)&lt;&gt;VLOOKUP(Table2[[#This Row],[HomeTeam]],Table3[[Teams]:[D]],2),1,0)</f>
        <v>1</v>
      </c>
    </row>
    <row r="997" spans="1:22" x14ac:dyDescent="0.25">
      <c r="B997" s="1">
        <v>45722</v>
      </c>
      <c r="C997" s="9" t="s">
        <v>1109</v>
      </c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Row],[ActualResult]]), "_", IF(Table2[[#This Row],[ActualHomeScore]]=Table2[[#This Row],[PredictedHomeScore]], "Y", "N"))</f>
        <v>_</v>
      </c>
      <c r="R997" s="2"/>
      <c r="S997" s="2" t="str">
        <f t="shared" si="45"/>
        <v>_</v>
      </c>
      <c r="T997" s="45">
        <f>IF(VLOOKUP(Table2[[#This Row],[AwayTeam]],Table3[[Teams]:[D]],2)=VLOOKUP(Table2[[#This Row],[HomeTeam]],Table3[[Teams]:[D]],2),1,0)</f>
        <v>1</v>
      </c>
      <c r="U997" s="45">
        <f>IF(VLOOKUP(Table2[[#This Row],[AwayTeam]],Table3[[Teams]:[D]],3)=VLOOKUP(Table2[[#This Row],[HomeTeam]],Table3[[Teams]:[D]],3),1,0)</f>
        <v>0</v>
      </c>
      <c r="V997" s="45">
        <f>IF(VLOOKUP(Table2[[#This Row],[AwayTeam]],Table3[[Teams]:[D]],2)&lt;&gt;VLOOKUP(Table2[[#This Row],[HomeTeam]],Table3[[Teams]:[D]],2),1,0)</f>
        <v>0</v>
      </c>
    </row>
    <row r="998" spans="1:22" x14ac:dyDescent="0.25">
      <c r="A998" s="5"/>
      <c r="B998" s="3">
        <v>45722</v>
      </c>
      <c r="C998" s="10" t="s">
        <v>1110</v>
      </c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Row],[ActualResult]]), "_", IF(Table2[[#This Row],[ActualHomeScore]]=Table2[[#This Row],[PredictedHomeScore]], "Y", "N"))</f>
        <v>_</v>
      </c>
      <c r="R998" s="2"/>
      <c r="S998" s="2" t="str">
        <f t="shared" si="45"/>
        <v>_</v>
      </c>
      <c r="T998" s="45">
        <f>IF(VLOOKUP(Table2[[#This Row],[AwayTeam]],Table3[[Teams]:[D]],2)=VLOOKUP(Table2[[#This Row],[HomeTeam]],Table3[[Teams]:[D]],2),1,0)</f>
        <v>1</v>
      </c>
      <c r="U998" s="45">
        <f>IF(VLOOKUP(Table2[[#This Row],[AwayTeam]],Table3[[Teams]:[D]],3)=VLOOKUP(Table2[[#This Row],[HomeTeam]],Table3[[Teams]:[D]],3),1,0)</f>
        <v>0</v>
      </c>
      <c r="V998" s="45">
        <f>IF(VLOOKUP(Table2[[#This Row],[AwayTeam]],Table3[[Teams]:[D]],2)&lt;&gt;VLOOKUP(Table2[[#This Row],[HomeTeam]],Table3[[Teams]:[D]],2),1,0)</f>
        <v>0</v>
      </c>
    </row>
    <row r="999" spans="1:22" x14ac:dyDescent="0.25">
      <c r="B999" s="1">
        <v>45723</v>
      </c>
      <c r="C999" s="9" t="s">
        <v>1111</v>
      </c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Row],[ActualResult]]), "_", IF(Table2[[#This Row],[ActualHomeScore]]=Table2[[#This Row],[PredictedHomeScore]], "Y", "N"))</f>
        <v>_</v>
      </c>
      <c r="R999" s="2"/>
      <c r="S999" s="2" t="str">
        <f t="shared" si="45"/>
        <v>_</v>
      </c>
      <c r="T999" s="45">
        <f>IF(VLOOKUP(Table2[[#This Row],[AwayTeam]],Table3[[Teams]:[D]],2)=VLOOKUP(Table2[[#This Row],[HomeTeam]],Table3[[Teams]:[D]],2),1,0)</f>
        <v>0</v>
      </c>
      <c r="U999" s="45">
        <f>IF(VLOOKUP(Table2[[#This Row],[AwayTeam]],Table3[[Teams]:[D]],3)=VLOOKUP(Table2[[#This Row],[HomeTeam]],Table3[[Teams]:[D]],3),1,0)</f>
        <v>0</v>
      </c>
      <c r="V999" s="45">
        <f>IF(VLOOKUP(Table2[[#This Row],[AwayTeam]],Table3[[Teams]:[D]],2)&lt;&gt;VLOOKUP(Table2[[#This Row],[HomeTeam]],Table3[[Teams]:[D]],2),1,0)</f>
        <v>1</v>
      </c>
    </row>
    <row r="1000" spans="1:22" x14ac:dyDescent="0.25">
      <c r="B1000" s="1">
        <v>45723</v>
      </c>
      <c r="C1000" s="9" t="s">
        <v>1112</v>
      </c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Row],[ActualResult]]), "_", IF(Table2[[#This Row],[ActualHomeScore]]=Table2[[#This Row],[PredictedHomeScore]], "Y", "N"))</f>
        <v>_</v>
      </c>
      <c r="R1000" s="2"/>
      <c r="S1000" s="2" t="str">
        <f t="shared" si="45"/>
        <v>_</v>
      </c>
      <c r="T1000" s="45">
        <f>IF(VLOOKUP(Table2[[#This Row],[AwayTeam]],Table3[[Teams]:[D]],2)=VLOOKUP(Table2[[#This Row],[HomeTeam]],Table3[[Teams]:[D]],2),1,0)</f>
        <v>1</v>
      </c>
      <c r="U1000" s="45">
        <f>IF(VLOOKUP(Table2[[#This Row],[AwayTeam]],Table3[[Teams]:[D]],3)=VLOOKUP(Table2[[#This Row],[HomeTeam]],Table3[[Teams]:[D]],3),1,0)</f>
        <v>0</v>
      </c>
      <c r="V1000" s="45">
        <f>IF(VLOOKUP(Table2[[#This Row],[AwayTeam]],Table3[[Teams]:[D]],2)&lt;&gt;VLOOKUP(Table2[[#This Row],[HomeTeam]],Table3[[Teams]:[D]],2),1,0)</f>
        <v>0</v>
      </c>
    </row>
    <row r="1001" spans="1:22" x14ac:dyDescent="0.25">
      <c r="B1001" s="1">
        <v>45723</v>
      </c>
      <c r="C1001" s="9" t="s">
        <v>1113</v>
      </c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Row],[ActualResult]]), "_", IF(Table2[[#This Row],[ActualHomeScore]]=Table2[[#This Row],[PredictedHomeScore]], "Y", "N"))</f>
        <v>_</v>
      </c>
      <c r="R1001" s="2"/>
      <c r="S1001" s="2" t="str">
        <f t="shared" si="45"/>
        <v>_</v>
      </c>
      <c r="T1001" s="45">
        <f>IF(VLOOKUP(Table2[[#This Row],[AwayTeam]],Table3[[Teams]:[D]],2)=VLOOKUP(Table2[[#This Row],[HomeTeam]],Table3[[Teams]:[D]],2),1,0)</f>
        <v>1</v>
      </c>
      <c r="U1001" s="45">
        <f>IF(VLOOKUP(Table2[[#This Row],[AwayTeam]],Table3[[Teams]:[D]],3)=VLOOKUP(Table2[[#This Row],[HomeTeam]],Table3[[Teams]:[D]],3),1,0)</f>
        <v>1</v>
      </c>
      <c r="V1001" s="45">
        <f>IF(VLOOKUP(Table2[[#This Row],[AwayTeam]],Table3[[Teams]:[D]],2)&lt;&gt;VLOOKUP(Table2[[#This Row],[HomeTeam]],Table3[[Teams]:[D]],2),1,0)</f>
        <v>0</v>
      </c>
    </row>
    <row r="1002" spans="1:22" x14ac:dyDescent="0.25">
      <c r="B1002" s="1">
        <v>45723</v>
      </c>
      <c r="C1002" s="9" t="s">
        <v>1114</v>
      </c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Row],[ActualResult]]), "_", IF(Table2[[#This Row],[ActualHomeScore]]=Table2[[#This Row],[PredictedHomeScore]], "Y", "N"))</f>
        <v>_</v>
      </c>
      <c r="R1002" s="2"/>
      <c r="S1002" s="2" t="str">
        <f t="shared" si="45"/>
        <v>_</v>
      </c>
      <c r="T1002" s="45">
        <f>IF(VLOOKUP(Table2[[#This Row],[AwayTeam]],Table3[[Teams]:[D]],2)=VLOOKUP(Table2[[#This Row],[HomeTeam]],Table3[[Teams]:[D]],2),1,0)</f>
        <v>1</v>
      </c>
      <c r="U1002" s="45">
        <f>IF(VLOOKUP(Table2[[#This Row],[AwayTeam]],Table3[[Teams]:[D]],3)=VLOOKUP(Table2[[#This Row],[HomeTeam]],Table3[[Teams]:[D]],3),1,0)</f>
        <v>0</v>
      </c>
      <c r="V1002" s="45">
        <f>IF(VLOOKUP(Table2[[#This Row],[AwayTeam]],Table3[[Teams]:[D]],2)&lt;&gt;VLOOKUP(Table2[[#This Row],[HomeTeam]],Table3[[Teams]:[D]],2),1,0)</f>
        <v>0</v>
      </c>
    </row>
    <row r="1003" spans="1:22" x14ac:dyDescent="0.25">
      <c r="B1003" s="1">
        <v>45723</v>
      </c>
      <c r="C1003" s="9" t="s">
        <v>1115</v>
      </c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Row],[ActualResult]]), "_", IF(Table2[[#This Row],[ActualHomeScore]]=Table2[[#This Row],[PredictedHomeScore]], "Y", "N"))</f>
        <v>_</v>
      </c>
      <c r="R1003" s="2"/>
      <c r="S1003" s="2" t="str">
        <f t="shared" si="45"/>
        <v>_</v>
      </c>
      <c r="T1003" s="45">
        <f>IF(VLOOKUP(Table2[[#This Row],[AwayTeam]],Table3[[Teams]:[D]],2)=VLOOKUP(Table2[[#This Row],[HomeTeam]],Table3[[Teams]:[D]],2),1,0)</f>
        <v>0</v>
      </c>
      <c r="U1003" s="45">
        <f>IF(VLOOKUP(Table2[[#This Row],[AwayTeam]],Table3[[Teams]:[D]],3)=VLOOKUP(Table2[[#This Row],[HomeTeam]],Table3[[Teams]:[D]],3),1,0)</f>
        <v>0</v>
      </c>
      <c r="V1003" s="45">
        <f>IF(VLOOKUP(Table2[[#This Row],[AwayTeam]],Table3[[Teams]:[D]],2)&lt;&gt;VLOOKUP(Table2[[#This Row],[HomeTeam]],Table3[[Teams]:[D]],2),1,0)</f>
        <v>1</v>
      </c>
    </row>
    <row r="1004" spans="1:22" x14ac:dyDescent="0.25">
      <c r="A1004" s="5"/>
      <c r="B1004" s="3">
        <v>45723</v>
      </c>
      <c r="C1004" s="10" t="s">
        <v>1116</v>
      </c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Row],[ActualResult]]), "_", IF(Table2[[#This Row],[ActualHomeScore]]=Table2[[#This Row],[PredictedHomeScore]], "Y", "N"))</f>
        <v>_</v>
      </c>
      <c r="R1004" s="2"/>
      <c r="S1004" s="2" t="str">
        <f t="shared" si="45"/>
        <v>_</v>
      </c>
      <c r="T1004" s="45">
        <f>IF(VLOOKUP(Table2[[#This Row],[AwayTeam]],Table3[[Teams]:[D]],2)=VLOOKUP(Table2[[#This Row],[HomeTeam]],Table3[[Teams]:[D]],2),1,0)</f>
        <v>1</v>
      </c>
      <c r="U1004" s="45">
        <f>IF(VLOOKUP(Table2[[#This Row],[AwayTeam]],Table3[[Teams]:[D]],3)=VLOOKUP(Table2[[#This Row],[HomeTeam]],Table3[[Teams]:[D]],3),1,0)</f>
        <v>0</v>
      </c>
      <c r="V1004" s="45">
        <f>IF(VLOOKUP(Table2[[#This Row],[AwayTeam]],Table3[[Teams]:[D]],2)&lt;&gt;VLOOKUP(Table2[[#This Row],[HomeTeam]],Table3[[Teams]:[D]],2),1,0)</f>
        <v>0</v>
      </c>
    </row>
    <row r="1005" spans="1:22" x14ac:dyDescent="0.25">
      <c r="B1005" s="1">
        <v>45724</v>
      </c>
      <c r="C1005" s="9" t="s">
        <v>1117</v>
      </c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Row],[ActualResult]]), "_", IF(Table2[[#This Row],[ActualHomeScore]]=Table2[[#This Row],[PredictedHomeScore]], "Y", "N"))</f>
        <v>_</v>
      </c>
      <c r="R1005" s="2"/>
      <c r="S1005" s="2" t="str">
        <f t="shared" si="45"/>
        <v>_</v>
      </c>
      <c r="T1005" s="45">
        <f>IF(VLOOKUP(Table2[[#This Row],[AwayTeam]],Table3[[Teams]:[D]],2)=VLOOKUP(Table2[[#This Row],[HomeTeam]],Table3[[Teams]:[D]],2),1,0)</f>
        <v>1</v>
      </c>
      <c r="U1005" s="45">
        <f>IF(VLOOKUP(Table2[[#This Row],[AwayTeam]],Table3[[Teams]:[D]],3)=VLOOKUP(Table2[[#This Row],[HomeTeam]],Table3[[Teams]:[D]],3),1,0)</f>
        <v>0</v>
      </c>
      <c r="V1005" s="45">
        <f>IF(VLOOKUP(Table2[[#This Row],[AwayTeam]],Table3[[Teams]:[D]],2)&lt;&gt;VLOOKUP(Table2[[#This Row],[HomeTeam]],Table3[[Teams]:[D]],2),1,0)</f>
        <v>0</v>
      </c>
    </row>
    <row r="1006" spans="1:22" x14ac:dyDescent="0.25">
      <c r="B1006" s="1">
        <v>45724</v>
      </c>
      <c r="C1006" s="9" t="s">
        <v>1118</v>
      </c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Row],[ActualResult]]), "_", IF(Table2[[#This Row],[ActualHomeScore]]=Table2[[#This Row],[PredictedHomeScore]], "Y", "N"))</f>
        <v>_</v>
      </c>
      <c r="R1006" s="2"/>
      <c r="S1006" s="2" t="str">
        <f t="shared" si="45"/>
        <v>_</v>
      </c>
      <c r="T1006" s="45">
        <f>IF(VLOOKUP(Table2[[#This Row],[AwayTeam]],Table3[[Teams]:[D]],2)=VLOOKUP(Table2[[#This Row],[HomeTeam]],Table3[[Teams]:[D]],2),1,0)</f>
        <v>0</v>
      </c>
      <c r="U1006" s="45">
        <f>IF(VLOOKUP(Table2[[#This Row],[AwayTeam]],Table3[[Teams]:[D]],3)=VLOOKUP(Table2[[#This Row],[HomeTeam]],Table3[[Teams]:[D]],3),1,0)</f>
        <v>0</v>
      </c>
      <c r="V1006" s="45">
        <f>IF(VLOOKUP(Table2[[#This Row],[AwayTeam]],Table3[[Teams]:[D]],2)&lt;&gt;VLOOKUP(Table2[[#This Row],[HomeTeam]],Table3[[Teams]:[D]],2),1,0)</f>
        <v>1</v>
      </c>
    </row>
    <row r="1007" spans="1:22" x14ac:dyDescent="0.25">
      <c r="B1007" s="1">
        <v>45724</v>
      </c>
      <c r="C1007" s="9" t="s">
        <v>1119</v>
      </c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Row],[ActualResult]]), "_", IF(Table2[[#This Row],[ActualHomeScore]]=Table2[[#This Row],[PredictedHomeScore]], "Y", "N"))</f>
        <v>_</v>
      </c>
      <c r="R1007" s="2"/>
      <c r="S1007" s="2" t="str">
        <f t="shared" si="45"/>
        <v>_</v>
      </c>
      <c r="T1007" s="45">
        <f>IF(VLOOKUP(Table2[[#This Row],[AwayTeam]],Table3[[Teams]:[D]],2)=VLOOKUP(Table2[[#This Row],[HomeTeam]],Table3[[Teams]:[D]],2),1,0)</f>
        <v>1</v>
      </c>
      <c r="U1007" s="45">
        <f>IF(VLOOKUP(Table2[[#This Row],[AwayTeam]],Table3[[Teams]:[D]],3)=VLOOKUP(Table2[[#This Row],[HomeTeam]],Table3[[Teams]:[D]],3),1,0)</f>
        <v>1</v>
      </c>
      <c r="V1007" s="45">
        <f>IF(VLOOKUP(Table2[[#This Row],[AwayTeam]],Table3[[Teams]:[D]],2)&lt;&gt;VLOOKUP(Table2[[#This Row],[HomeTeam]],Table3[[Teams]:[D]],2),1,0)</f>
        <v>0</v>
      </c>
    </row>
    <row r="1008" spans="1:22" x14ac:dyDescent="0.25">
      <c r="B1008" s="1">
        <v>45724</v>
      </c>
      <c r="C1008" s="9" t="s">
        <v>1120</v>
      </c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Row],[ActualResult]]), "_", IF(Table2[[#This Row],[ActualHomeScore]]=Table2[[#This Row],[PredictedHomeScore]], "Y", "N"))</f>
        <v>_</v>
      </c>
      <c r="R1008" s="2"/>
      <c r="S1008" s="2" t="str">
        <f t="shared" si="45"/>
        <v>_</v>
      </c>
      <c r="T1008" s="45">
        <f>IF(VLOOKUP(Table2[[#This Row],[AwayTeam]],Table3[[Teams]:[D]],2)=VLOOKUP(Table2[[#This Row],[HomeTeam]],Table3[[Teams]:[D]],2),1,0)</f>
        <v>1</v>
      </c>
      <c r="U1008" s="45">
        <f>IF(VLOOKUP(Table2[[#This Row],[AwayTeam]],Table3[[Teams]:[D]],3)=VLOOKUP(Table2[[#This Row],[HomeTeam]],Table3[[Teams]:[D]],3),1,0)</f>
        <v>1</v>
      </c>
      <c r="V1008" s="45">
        <f>IF(VLOOKUP(Table2[[#This Row],[AwayTeam]],Table3[[Teams]:[D]],2)&lt;&gt;VLOOKUP(Table2[[#This Row],[HomeTeam]],Table3[[Teams]:[D]],2),1,0)</f>
        <v>0</v>
      </c>
    </row>
    <row r="1009" spans="1:22" x14ac:dyDescent="0.25">
      <c r="B1009" s="1">
        <v>45724</v>
      </c>
      <c r="C1009" s="9" t="s">
        <v>1121</v>
      </c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Row],[ActualResult]]), "_", IF(Table2[[#This Row],[ActualHomeScore]]=Table2[[#This Row],[PredictedHomeScore]], "Y", "N"))</f>
        <v>_</v>
      </c>
      <c r="R1009" s="2"/>
      <c r="S1009" s="2" t="str">
        <f t="shared" si="45"/>
        <v>_</v>
      </c>
      <c r="T1009" s="45">
        <f>IF(VLOOKUP(Table2[[#This Row],[AwayTeam]],Table3[[Teams]:[D]],2)=VLOOKUP(Table2[[#This Row],[HomeTeam]],Table3[[Teams]:[D]],2),1,0)</f>
        <v>0</v>
      </c>
      <c r="U1009" s="45">
        <f>IF(VLOOKUP(Table2[[#This Row],[AwayTeam]],Table3[[Teams]:[D]],3)=VLOOKUP(Table2[[#This Row],[HomeTeam]],Table3[[Teams]:[D]],3),1,0)</f>
        <v>0</v>
      </c>
      <c r="V1009" s="45">
        <f>IF(VLOOKUP(Table2[[#This Row],[AwayTeam]],Table3[[Teams]:[D]],2)&lt;&gt;VLOOKUP(Table2[[#This Row],[HomeTeam]],Table3[[Teams]:[D]],2),1,0)</f>
        <v>1</v>
      </c>
    </row>
    <row r="1010" spans="1:22" x14ac:dyDescent="0.25">
      <c r="B1010" s="1">
        <v>45724</v>
      </c>
      <c r="C1010" s="9" t="s">
        <v>1122</v>
      </c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Row],[ActualResult]]), "_", IF(Table2[[#This Row],[ActualHomeScore]]=Table2[[#This Row],[PredictedHomeScore]], "Y", "N"))</f>
        <v>_</v>
      </c>
      <c r="R1010" s="2"/>
      <c r="S1010" s="2" t="str">
        <f t="shared" si="45"/>
        <v>_</v>
      </c>
      <c r="T1010" s="45">
        <f>IF(VLOOKUP(Table2[[#This Row],[AwayTeam]],Table3[[Teams]:[D]],2)=VLOOKUP(Table2[[#This Row],[HomeTeam]],Table3[[Teams]:[D]],2),1,0)</f>
        <v>0</v>
      </c>
      <c r="U1010" s="45">
        <f>IF(VLOOKUP(Table2[[#This Row],[AwayTeam]],Table3[[Teams]:[D]],3)=VLOOKUP(Table2[[#This Row],[HomeTeam]],Table3[[Teams]:[D]],3),1,0)</f>
        <v>0</v>
      </c>
      <c r="V1010" s="45">
        <f>IF(VLOOKUP(Table2[[#This Row],[AwayTeam]],Table3[[Teams]:[D]],2)&lt;&gt;VLOOKUP(Table2[[#This Row],[HomeTeam]],Table3[[Teams]:[D]],2),1,0)</f>
        <v>1</v>
      </c>
    </row>
    <row r="1011" spans="1:22" x14ac:dyDescent="0.25">
      <c r="B1011" s="1">
        <v>45724</v>
      </c>
      <c r="C1011" s="9" t="s">
        <v>1123</v>
      </c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Row],[ActualResult]]), "_", IF(Table2[[#This Row],[ActualHomeScore]]=Table2[[#This Row],[PredictedHomeScore]], "Y", "N"))</f>
        <v>_</v>
      </c>
      <c r="R1011" s="2"/>
      <c r="S1011" s="2" t="str">
        <f t="shared" si="45"/>
        <v>_</v>
      </c>
      <c r="T1011" s="45">
        <f>IF(VLOOKUP(Table2[[#This Row],[AwayTeam]],Table3[[Teams]:[D]],2)=VLOOKUP(Table2[[#This Row],[HomeTeam]],Table3[[Teams]:[D]],2),1,0)</f>
        <v>1</v>
      </c>
      <c r="U1011" s="45">
        <f>IF(VLOOKUP(Table2[[#This Row],[AwayTeam]],Table3[[Teams]:[D]],3)=VLOOKUP(Table2[[#This Row],[HomeTeam]],Table3[[Teams]:[D]],3),1,0)</f>
        <v>1</v>
      </c>
      <c r="V1011" s="45">
        <f>IF(VLOOKUP(Table2[[#This Row],[AwayTeam]],Table3[[Teams]:[D]],2)&lt;&gt;VLOOKUP(Table2[[#This Row],[HomeTeam]],Table3[[Teams]:[D]],2),1,0)</f>
        <v>0</v>
      </c>
    </row>
    <row r="1012" spans="1:22" x14ac:dyDescent="0.25">
      <c r="B1012" s="1">
        <v>45724</v>
      </c>
      <c r="C1012" s="9" t="s">
        <v>1124</v>
      </c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Row],[ActualResult]]), "_", IF(Table2[[#This Row],[ActualHomeScore]]=Table2[[#This Row],[PredictedHomeScore]], "Y", "N"))</f>
        <v>_</v>
      </c>
      <c r="R1012" s="2"/>
      <c r="S1012" s="2" t="str">
        <f t="shared" si="45"/>
        <v>_</v>
      </c>
      <c r="T1012" s="45">
        <f>IF(VLOOKUP(Table2[[#This Row],[AwayTeam]],Table3[[Teams]:[D]],2)=VLOOKUP(Table2[[#This Row],[HomeTeam]],Table3[[Teams]:[D]],2),1,0)</f>
        <v>1</v>
      </c>
      <c r="U1012" s="45">
        <f>IF(VLOOKUP(Table2[[#This Row],[AwayTeam]],Table3[[Teams]:[D]],3)=VLOOKUP(Table2[[#This Row],[HomeTeam]],Table3[[Teams]:[D]],3),1,0)</f>
        <v>0</v>
      </c>
      <c r="V1012" s="45">
        <f>IF(VLOOKUP(Table2[[#This Row],[AwayTeam]],Table3[[Teams]:[D]],2)&lt;&gt;VLOOKUP(Table2[[#This Row],[HomeTeam]],Table3[[Teams]:[D]],2),1,0)</f>
        <v>0</v>
      </c>
    </row>
    <row r="1013" spans="1:22" x14ac:dyDescent="0.25">
      <c r="B1013" s="1">
        <v>45724</v>
      </c>
      <c r="C1013" s="9" t="s">
        <v>1125</v>
      </c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Row],[ActualResult]]), "_", IF(Table2[[#This Row],[ActualHomeScore]]=Table2[[#This Row],[PredictedHomeScore]], "Y", "N"))</f>
        <v>_</v>
      </c>
      <c r="R1013" s="2"/>
      <c r="S1013" s="2" t="str">
        <f t="shared" si="45"/>
        <v>_</v>
      </c>
      <c r="T1013" s="45">
        <f>IF(VLOOKUP(Table2[[#This Row],[AwayTeam]],Table3[[Teams]:[D]],2)=VLOOKUP(Table2[[#This Row],[HomeTeam]],Table3[[Teams]:[D]],2),1,0)</f>
        <v>1</v>
      </c>
      <c r="U1013" s="45">
        <f>IF(VLOOKUP(Table2[[#This Row],[AwayTeam]],Table3[[Teams]:[D]],3)=VLOOKUP(Table2[[#This Row],[HomeTeam]],Table3[[Teams]:[D]],3),1,0)</f>
        <v>0</v>
      </c>
      <c r="V1013" s="45">
        <f>IF(VLOOKUP(Table2[[#This Row],[AwayTeam]],Table3[[Teams]:[D]],2)&lt;&gt;VLOOKUP(Table2[[#This Row],[HomeTeam]],Table3[[Teams]:[D]],2),1,0)</f>
        <v>0</v>
      </c>
    </row>
    <row r="1014" spans="1:22" x14ac:dyDescent="0.25">
      <c r="A1014" s="5"/>
      <c r="B1014" s="3">
        <v>45724</v>
      </c>
      <c r="C1014" s="10" t="s">
        <v>1126</v>
      </c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Row],[ActualResult]]), "_", IF(Table2[[#This Row],[ActualHomeScore]]=Table2[[#This Row],[PredictedHomeScore]], "Y", "N"))</f>
        <v>_</v>
      </c>
      <c r="R1014" s="2"/>
      <c r="S1014" s="2" t="str">
        <f t="shared" si="45"/>
        <v>_</v>
      </c>
      <c r="T1014" s="45">
        <f>IF(VLOOKUP(Table2[[#This Row],[AwayTeam]],Table3[[Teams]:[D]],2)=VLOOKUP(Table2[[#This Row],[HomeTeam]],Table3[[Teams]:[D]],2),1,0)</f>
        <v>0</v>
      </c>
      <c r="U1014" s="45">
        <f>IF(VLOOKUP(Table2[[#This Row],[AwayTeam]],Table3[[Teams]:[D]],3)=VLOOKUP(Table2[[#This Row],[HomeTeam]],Table3[[Teams]:[D]],3),1,0)</f>
        <v>0</v>
      </c>
      <c r="V1014" s="45">
        <f>IF(VLOOKUP(Table2[[#This Row],[AwayTeam]],Table3[[Teams]:[D]],2)&lt;&gt;VLOOKUP(Table2[[#This Row],[HomeTeam]],Table3[[Teams]:[D]],2),1,0)</f>
        <v>1</v>
      </c>
    </row>
    <row r="1015" spans="1:22" x14ac:dyDescent="0.25">
      <c r="B1015" s="1">
        <v>45725</v>
      </c>
      <c r="C1015" s="9" t="s">
        <v>1127</v>
      </c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Row],[ActualResult]]), "_", IF(Table2[[#This Row],[ActualHomeScore]]=Table2[[#This Row],[PredictedHomeScore]], "Y", "N"))</f>
        <v>_</v>
      </c>
      <c r="R1015" s="2"/>
      <c r="S1015" s="2" t="str">
        <f t="shared" si="45"/>
        <v>_</v>
      </c>
      <c r="T1015" s="45">
        <f>IF(VLOOKUP(Table2[[#This Row],[AwayTeam]],Table3[[Teams]:[D]],2)=VLOOKUP(Table2[[#This Row],[HomeTeam]],Table3[[Teams]:[D]],2),1,0)</f>
        <v>1</v>
      </c>
      <c r="U1015" s="45">
        <f>IF(VLOOKUP(Table2[[#This Row],[AwayTeam]],Table3[[Teams]:[D]],3)=VLOOKUP(Table2[[#This Row],[HomeTeam]],Table3[[Teams]:[D]],3),1,0)</f>
        <v>1</v>
      </c>
      <c r="V1015" s="45">
        <f>IF(VLOOKUP(Table2[[#This Row],[AwayTeam]],Table3[[Teams]:[D]],2)&lt;&gt;VLOOKUP(Table2[[#This Row],[HomeTeam]],Table3[[Teams]:[D]],2),1,0)</f>
        <v>0</v>
      </c>
    </row>
    <row r="1016" spans="1:22" x14ac:dyDescent="0.25">
      <c r="B1016" s="1">
        <v>45725</v>
      </c>
      <c r="C1016" s="9" t="s">
        <v>1128</v>
      </c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Row],[ActualResult]]), "_", IF(Table2[[#This Row],[ActualHomeScore]]=Table2[[#This Row],[PredictedHomeScore]], "Y", "N"))</f>
        <v>_</v>
      </c>
      <c r="R1016" s="2"/>
      <c r="S1016" s="2" t="str">
        <f t="shared" si="45"/>
        <v>_</v>
      </c>
      <c r="T1016" s="45">
        <f>IF(VLOOKUP(Table2[[#This Row],[AwayTeam]],Table3[[Teams]:[D]],2)=VLOOKUP(Table2[[#This Row],[HomeTeam]],Table3[[Teams]:[D]],2),1,0)</f>
        <v>0</v>
      </c>
      <c r="U1016" s="45">
        <f>IF(VLOOKUP(Table2[[#This Row],[AwayTeam]],Table3[[Teams]:[D]],3)=VLOOKUP(Table2[[#This Row],[HomeTeam]],Table3[[Teams]:[D]],3),1,0)</f>
        <v>0</v>
      </c>
      <c r="V1016" s="45">
        <f>IF(VLOOKUP(Table2[[#This Row],[AwayTeam]],Table3[[Teams]:[D]],2)&lt;&gt;VLOOKUP(Table2[[#This Row],[HomeTeam]],Table3[[Teams]:[D]],2),1,0)</f>
        <v>1</v>
      </c>
    </row>
    <row r="1017" spans="1:22" x14ac:dyDescent="0.25">
      <c r="B1017" s="1">
        <v>45725</v>
      </c>
      <c r="C1017" s="9" t="s">
        <v>1129</v>
      </c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Row],[ActualResult]]), "_", IF(Table2[[#This Row],[ActualHomeScore]]=Table2[[#This Row],[PredictedHomeScore]], "Y", "N"))</f>
        <v>_</v>
      </c>
      <c r="R1017" s="2"/>
      <c r="S1017" s="2" t="str">
        <f t="shared" si="45"/>
        <v>_</v>
      </c>
      <c r="T1017" s="45">
        <f>IF(VLOOKUP(Table2[[#This Row],[AwayTeam]],Table3[[Teams]:[D]],2)=VLOOKUP(Table2[[#This Row],[HomeTeam]],Table3[[Teams]:[D]],2),1,0)</f>
        <v>0</v>
      </c>
      <c r="U1017" s="45">
        <f>IF(VLOOKUP(Table2[[#This Row],[AwayTeam]],Table3[[Teams]:[D]],3)=VLOOKUP(Table2[[#This Row],[HomeTeam]],Table3[[Teams]:[D]],3),1,0)</f>
        <v>0</v>
      </c>
      <c r="V1017" s="45">
        <f>IF(VLOOKUP(Table2[[#This Row],[AwayTeam]],Table3[[Teams]:[D]],2)&lt;&gt;VLOOKUP(Table2[[#This Row],[HomeTeam]],Table3[[Teams]:[D]],2),1,0)</f>
        <v>1</v>
      </c>
    </row>
    <row r="1018" spans="1:22" x14ac:dyDescent="0.25">
      <c r="B1018" s="1">
        <v>45725</v>
      </c>
      <c r="C1018" s="9" t="s">
        <v>1130</v>
      </c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Row],[ActualResult]]), "_", IF(Table2[[#This Row],[ActualHomeScore]]=Table2[[#This Row],[PredictedHomeScore]], "Y", "N"))</f>
        <v>_</v>
      </c>
      <c r="R1018" s="2"/>
      <c r="S1018" s="2" t="str">
        <f t="shared" si="45"/>
        <v>_</v>
      </c>
      <c r="T1018" s="45">
        <f>IF(VLOOKUP(Table2[[#This Row],[AwayTeam]],Table3[[Teams]:[D]],2)=VLOOKUP(Table2[[#This Row],[HomeTeam]],Table3[[Teams]:[D]],2),1,0)</f>
        <v>0</v>
      </c>
      <c r="U1018" s="45">
        <f>IF(VLOOKUP(Table2[[#This Row],[AwayTeam]],Table3[[Teams]:[D]],3)=VLOOKUP(Table2[[#This Row],[HomeTeam]],Table3[[Teams]:[D]],3),1,0)</f>
        <v>0</v>
      </c>
      <c r="V1018" s="45">
        <f>IF(VLOOKUP(Table2[[#This Row],[AwayTeam]],Table3[[Teams]:[D]],2)&lt;&gt;VLOOKUP(Table2[[#This Row],[HomeTeam]],Table3[[Teams]:[D]],2),1,0)</f>
        <v>1</v>
      </c>
    </row>
    <row r="1019" spans="1:22" x14ac:dyDescent="0.25">
      <c r="B1019" s="1">
        <v>45725</v>
      </c>
      <c r="C1019" s="9" t="s">
        <v>1131</v>
      </c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Row],[ActualResult]]), "_", IF(Table2[[#This Row],[ActualHomeScore]]=Table2[[#This Row],[PredictedHomeScore]], "Y", "N"))</f>
        <v>_</v>
      </c>
      <c r="R1019" s="2"/>
      <c r="S1019" s="2" t="str">
        <f t="shared" si="45"/>
        <v>_</v>
      </c>
      <c r="T1019" s="45">
        <f>IF(VLOOKUP(Table2[[#This Row],[AwayTeam]],Table3[[Teams]:[D]],2)=VLOOKUP(Table2[[#This Row],[HomeTeam]],Table3[[Teams]:[D]],2),1,0)</f>
        <v>1</v>
      </c>
      <c r="U1019" s="45">
        <f>IF(VLOOKUP(Table2[[#This Row],[AwayTeam]],Table3[[Teams]:[D]],3)=VLOOKUP(Table2[[#This Row],[HomeTeam]],Table3[[Teams]:[D]],3),1,0)</f>
        <v>1</v>
      </c>
      <c r="V1019" s="45">
        <f>IF(VLOOKUP(Table2[[#This Row],[AwayTeam]],Table3[[Teams]:[D]],2)&lt;&gt;VLOOKUP(Table2[[#This Row],[HomeTeam]],Table3[[Teams]:[D]],2),1,0)</f>
        <v>0</v>
      </c>
    </row>
    <row r="1020" spans="1:22" x14ac:dyDescent="0.25">
      <c r="B1020" s="1">
        <v>45725</v>
      </c>
      <c r="C1020" s="9" t="s">
        <v>1132</v>
      </c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Row],[ActualResult]]), "_", IF(Table2[[#This Row],[ActualHomeScore]]=Table2[[#This Row],[PredictedHomeScore]], "Y", "N"))</f>
        <v>_</v>
      </c>
      <c r="R1020" s="2"/>
      <c r="S1020" s="2" t="str">
        <f t="shared" si="45"/>
        <v>_</v>
      </c>
      <c r="T1020" s="45">
        <f>IF(VLOOKUP(Table2[[#This Row],[AwayTeam]],Table3[[Teams]:[D]],2)=VLOOKUP(Table2[[#This Row],[HomeTeam]],Table3[[Teams]:[D]],2),1,0)</f>
        <v>1</v>
      </c>
      <c r="U1020" s="45">
        <f>IF(VLOOKUP(Table2[[#This Row],[AwayTeam]],Table3[[Teams]:[D]],3)=VLOOKUP(Table2[[#This Row],[HomeTeam]],Table3[[Teams]:[D]],3),1,0)</f>
        <v>1</v>
      </c>
      <c r="V1020" s="45">
        <f>IF(VLOOKUP(Table2[[#This Row],[AwayTeam]],Table3[[Teams]:[D]],2)&lt;&gt;VLOOKUP(Table2[[#This Row],[HomeTeam]],Table3[[Teams]:[D]],2),1,0)</f>
        <v>0</v>
      </c>
    </row>
    <row r="1021" spans="1:22" x14ac:dyDescent="0.25">
      <c r="B1021" s="1">
        <v>45725</v>
      </c>
      <c r="C1021" s="9" t="s">
        <v>1133</v>
      </c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Row],[ActualResult]]), "_", IF(Table2[[#This Row],[ActualHomeScore]]=Table2[[#This Row],[PredictedHomeScore]], "Y", "N"))</f>
        <v>_</v>
      </c>
      <c r="R1021" s="2"/>
      <c r="S1021" s="2" t="str">
        <f t="shared" si="45"/>
        <v>_</v>
      </c>
      <c r="T1021" s="45">
        <f>IF(VLOOKUP(Table2[[#This Row],[AwayTeam]],Table3[[Teams]:[D]],2)=VLOOKUP(Table2[[#This Row],[HomeTeam]],Table3[[Teams]:[D]],2),1,0)</f>
        <v>1</v>
      </c>
      <c r="U1021" s="45">
        <f>IF(VLOOKUP(Table2[[#This Row],[AwayTeam]],Table3[[Teams]:[D]],3)=VLOOKUP(Table2[[#This Row],[HomeTeam]],Table3[[Teams]:[D]],3),1,0)</f>
        <v>0</v>
      </c>
      <c r="V1021" s="45">
        <f>IF(VLOOKUP(Table2[[#This Row],[AwayTeam]],Table3[[Teams]:[D]],2)&lt;&gt;VLOOKUP(Table2[[#This Row],[HomeTeam]],Table3[[Teams]:[D]],2),1,0)</f>
        <v>0</v>
      </c>
    </row>
    <row r="1022" spans="1:22" x14ac:dyDescent="0.25">
      <c r="A1022" s="5"/>
      <c r="B1022" s="3">
        <v>45725</v>
      </c>
      <c r="C1022" s="10" t="s">
        <v>1134</v>
      </c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Row],[ActualResult]]), "_", IF(Table2[[#This Row],[ActualHomeScore]]=Table2[[#This Row],[PredictedHomeScore]], "Y", "N"))</f>
        <v>_</v>
      </c>
      <c r="R1022" s="2"/>
      <c r="S1022" s="2" t="str">
        <f t="shared" si="45"/>
        <v>_</v>
      </c>
      <c r="T1022" s="45">
        <f>IF(VLOOKUP(Table2[[#This Row],[AwayTeam]],Table3[[Teams]:[D]],2)=VLOOKUP(Table2[[#This Row],[HomeTeam]],Table3[[Teams]:[D]],2),1,0)</f>
        <v>0</v>
      </c>
      <c r="U1022" s="45">
        <f>IF(VLOOKUP(Table2[[#This Row],[AwayTeam]],Table3[[Teams]:[D]],3)=VLOOKUP(Table2[[#This Row],[HomeTeam]],Table3[[Teams]:[D]],3),1,0)</f>
        <v>0</v>
      </c>
      <c r="V1022" s="45">
        <f>IF(VLOOKUP(Table2[[#This Row],[AwayTeam]],Table3[[Teams]:[D]],2)&lt;&gt;VLOOKUP(Table2[[#This Row],[HomeTeam]],Table3[[Teams]:[D]],2),1,0)</f>
        <v>1</v>
      </c>
    </row>
    <row r="1023" spans="1:22" x14ac:dyDescent="0.25">
      <c r="B1023" s="1">
        <v>45726</v>
      </c>
      <c r="C1023" s="9" t="s">
        <v>1135</v>
      </c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Row],[ActualResult]]), "_", IF(Table2[[#This Row],[ActualHomeScore]]=Table2[[#This Row],[PredictedHomeScore]], "Y", "N"))</f>
        <v>_</v>
      </c>
      <c r="R1023" s="2"/>
      <c r="S1023" s="2" t="str">
        <f t="shared" si="45"/>
        <v>_</v>
      </c>
      <c r="T1023" s="45">
        <f>IF(VLOOKUP(Table2[[#This Row],[AwayTeam]],Table3[[Teams]:[D]],2)=VLOOKUP(Table2[[#This Row],[HomeTeam]],Table3[[Teams]:[D]],2),1,0)</f>
        <v>0</v>
      </c>
      <c r="U1023" s="45">
        <f>IF(VLOOKUP(Table2[[#This Row],[AwayTeam]],Table3[[Teams]:[D]],3)=VLOOKUP(Table2[[#This Row],[HomeTeam]],Table3[[Teams]:[D]],3),1,0)</f>
        <v>0</v>
      </c>
      <c r="V1023" s="45">
        <f>IF(VLOOKUP(Table2[[#This Row],[AwayTeam]],Table3[[Teams]:[D]],2)&lt;&gt;VLOOKUP(Table2[[#This Row],[HomeTeam]],Table3[[Teams]:[D]],2),1,0)</f>
        <v>1</v>
      </c>
    </row>
    <row r="1024" spans="1:22" x14ac:dyDescent="0.25">
      <c r="B1024" s="1">
        <v>45726</v>
      </c>
      <c r="C1024" s="9" t="s">
        <v>1136</v>
      </c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Row],[ActualResult]]), "_", IF(Table2[[#This Row],[ActualHomeScore]]=Table2[[#This Row],[PredictedHomeScore]], "Y", "N"))</f>
        <v>_</v>
      </c>
      <c r="R1024" s="2"/>
      <c r="S1024" s="2" t="str">
        <f t="shared" si="45"/>
        <v>_</v>
      </c>
      <c r="T1024" s="45">
        <f>IF(VLOOKUP(Table2[[#This Row],[AwayTeam]],Table3[[Teams]:[D]],2)=VLOOKUP(Table2[[#This Row],[HomeTeam]],Table3[[Teams]:[D]],2),1,0)</f>
        <v>1</v>
      </c>
      <c r="U1024" s="45">
        <f>IF(VLOOKUP(Table2[[#This Row],[AwayTeam]],Table3[[Teams]:[D]],3)=VLOOKUP(Table2[[#This Row],[HomeTeam]],Table3[[Teams]:[D]],3),1,0)</f>
        <v>1</v>
      </c>
      <c r="V1024" s="45">
        <f>IF(VLOOKUP(Table2[[#This Row],[AwayTeam]],Table3[[Teams]:[D]],2)&lt;&gt;VLOOKUP(Table2[[#This Row],[HomeTeam]],Table3[[Teams]:[D]],2),1,0)</f>
        <v>0</v>
      </c>
    </row>
    <row r="1025" spans="1:22" x14ac:dyDescent="0.25">
      <c r="B1025" s="1">
        <v>45726</v>
      </c>
      <c r="C1025" s="9" t="s">
        <v>1137</v>
      </c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Row],[ActualResult]]), "_", IF(Table2[[#This Row],[ActualHomeScore]]=Table2[[#This Row],[PredictedHomeScore]], "Y", "N"))</f>
        <v>_</v>
      </c>
      <c r="R1025" s="2"/>
      <c r="S1025" s="2" t="str">
        <f t="shared" si="45"/>
        <v>_</v>
      </c>
      <c r="T1025" s="45">
        <f>IF(VLOOKUP(Table2[[#This Row],[AwayTeam]],Table3[[Teams]:[D]],2)=VLOOKUP(Table2[[#This Row],[HomeTeam]],Table3[[Teams]:[D]],2),1,0)</f>
        <v>1</v>
      </c>
      <c r="U1025" s="45">
        <f>IF(VLOOKUP(Table2[[#This Row],[AwayTeam]],Table3[[Teams]:[D]],3)=VLOOKUP(Table2[[#This Row],[HomeTeam]],Table3[[Teams]:[D]],3),1,0)</f>
        <v>1</v>
      </c>
      <c r="V1025" s="45">
        <f>IF(VLOOKUP(Table2[[#This Row],[AwayTeam]],Table3[[Teams]:[D]],2)&lt;&gt;VLOOKUP(Table2[[#This Row],[HomeTeam]],Table3[[Teams]:[D]],2),1,0)</f>
        <v>0</v>
      </c>
    </row>
    <row r="1026" spans="1:22" x14ac:dyDescent="0.25">
      <c r="A1026" s="5"/>
      <c r="B1026" s="3">
        <v>45726</v>
      </c>
      <c r="C1026" s="10" t="s">
        <v>1138</v>
      </c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Row],[ActualResult]]), "_", IF(Table2[[#This Row],[ActualHomeScore]]=Table2[[#This Row],[PredictedHomeScore]], "Y", "N"))</f>
        <v>_</v>
      </c>
      <c r="R1026" s="2"/>
      <c r="S1026" s="2" t="str">
        <f t="shared" si="45"/>
        <v>_</v>
      </c>
      <c r="T1026" s="45">
        <f>IF(VLOOKUP(Table2[[#This Row],[AwayTeam]],Table3[[Teams]:[D]],2)=VLOOKUP(Table2[[#This Row],[HomeTeam]],Table3[[Teams]:[D]],2),1,0)</f>
        <v>0</v>
      </c>
      <c r="U1026" s="45">
        <f>IF(VLOOKUP(Table2[[#This Row],[AwayTeam]],Table3[[Teams]:[D]],3)=VLOOKUP(Table2[[#This Row],[HomeTeam]],Table3[[Teams]:[D]],3),1,0)</f>
        <v>0</v>
      </c>
      <c r="V1026" s="45">
        <f>IF(VLOOKUP(Table2[[#This Row],[AwayTeam]],Table3[[Teams]:[D]],2)&lt;&gt;VLOOKUP(Table2[[#This Row],[HomeTeam]],Table3[[Teams]:[D]],2),1,0)</f>
        <v>1</v>
      </c>
    </row>
    <row r="1027" spans="1:22" x14ac:dyDescent="0.25">
      <c r="B1027" s="1">
        <v>45727</v>
      </c>
      <c r="C1027" s="9" t="s">
        <v>1139</v>
      </c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Row],[ActualResult]]),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  <c r="T1027" s="45">
        <f>IF(VLOOKUP(Table2[[#This Row],[AwayTeam]],Table3[[Teams]:[D]],2)=VLOOKUP(Table2[[#This Row],[HomeTeam]],Table3[[Teams]:[D]],2),1,0)</f>
        <v>1</v>
      </c>
      <c r="U1027" s="45">
        <f>IF(VLOOKUP(Table2[[#This Row],[AwayTeam]],Table3[[Teams]:[D]],3)=VLOOKUP(Table2[[#This Row],[HomeTeam]],Table3[[Teams]:[D]],3),1,0)</f>
        <v>1</v>
      </c>
      <c r="V1027" s="45">
        <f>IF(VLOOKUP(Table2[[#This Row],[AwayTeam]],Table3[[Teams]:[D]],2)&lt;&gt;VLOOKUP(Table2[[#This Row],[HomeTeam]],Table3[[Teams]:[D]],2),1,0)</f>
        <v>0</v>
      </c>
    </row>
    <row r="1028" spans="1:22" x14ac:dyDescent="0.25">
      <c r="B1028" s="1">
        <v>45727</v>
      </c>
      <c r="C1028" s="9" t="s">
        <v>1140</v>
      </c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Row],[ActualResult]]), "_", IF(Table2[[#This Row],[ActualHomeScore]]=Table2[[#This Row],[PredictedHomeScore]], "Y", "N"))</f>
        <v>_</v>
      </c>
      <c r="R1028" s="2"/>
      <c r="S1028" s="2" t="str">
        <f t="shared" si="48"/>
        <v>_</v>
      </c>
      <c r="T1028" s="45">
        <f>IF(VLOOKUP(Table2[[#This Row],[AwayTeam]],Table3[[Teams]:[D]],2)=VLOOKUP(Table2[[#This Row],[HomeTeam]],Table3[[Teams]:[D]],2),1,0)</f>
        <v>1</v>
      </c>
      <c r="U1028" s="45">
        <f>IF(VLOOKUP(Table2[[#This Row],[AwayTeam]],Table3[[Teams]:[D]],3)=VLOOKUP(Table2[[#This Row],[HomeTeam]],Table3[[Teams]:[D]],3),1,0)</f>
        <v>1</v>
      </c>
      <c r="V1028" s="45">
        <f>IF(VLOOKUP(Table2[[#This Row],[AwayTeam]],Table3[[Teams]:[D]],2)&lt;&gt;VLOOKUP(Table2[[#This Row],[HomeTeam]],Table3[[Teams]:[D]],2),1,0)</f>
        <v>0</v>
      </c>
    </row>
    <row r="1029" spans="1:22" x14ac:dyDescent="0.25">
      <c r="B1029" s="1">
        <v>45727</v>
      </c>
      <c r="C1029" s="9" t="s">
        <v>1141</v>
      </c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Row],[ActualResult]]), "_", IF(Table2[[#This Row],[ActualHomeScore]]=Table2[[#This Row],[PredictedHomeScore]], "Y", "N"))</f>
        <v>_</v>
      </c>
      <c r="R1029" s="2"/>
      <c r="S1029" s="2" t="str">
        <f t="shared" si="48"/>
        <v>_</v>
      </c>
      <c r="T1029" s="45">
        <f>IF(VLOOKUP(Table2[[#This Row],[AwayTeam]],Table3[[Teams]:[D]],2)=VLOOKUP(Table2[[#This Row],[HomeTeam]],Table3[[Teams]:[D]],2),1,0)</f>
        <v>1</v>
      </c>
      <c r="U1029" s="45">
        <f>IF(VLOOKUP(Table2[[#This Row],[AwayTeam]],Table3[[Teams]:[D]],3)=VLOOKUP(Table2[[#This Row],[HomeTeam]],Table3[[Teams]:[D]],3),1,0)</f>
        <v>0</v>
      </c>
      <c r="V1029" s="45">
        <f>IF(VLOOKUP(Table2[[#This Row],[AwayTeam]],Table3[[Teams]:[D]],2)&lt;&gt;VLOOKUP(Table2[[#This Row],[HomeTeam]],Table3[[Teams]:[D]],2),1,0)</f>
        <v>0</v>
      </c>
    </row>
    <row r="1030" spans="1:22" x14ac:dyDescent="0.25">
      <c r="B1030" s="1">
        <v>45727</v>
      </c>
      <c r="C1030" s="9" t="s">
        <v>1142</v>
      </c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Row],[ActualResult]]), "_", IF(Table2[[#This Row],[ActualHomeScore]]=Table2[[#This Row],[PredictedHomeScore]], "Y", "N"))</f>
        <v>_</v>
      </c>
      <c r="R1030" s="2"/>
      <c r="S1030" s="2" t="str">
        <f t="shared" si="48"/>
        <v>_</v>
      </c>
      <c r="T1030" s="45">
        <f>IF(VLOOKUP(Table2[[#This Row],[AwayTeam]],Table3[[Teams]:[D]],2)=VLOOKUP(Table2[[#This Row],[HomeTeam]],Table3[[Teams]:[D]],2),1,0)</f>
        <v>0</v>
      </c>
      <c r="U1030" s="45">
        <f>IF(VLOOKUP(Table2[[#This Row],[AwayTeam]],Table3[[Teams]:[D]],3)=VLOOKUP(Table2[[#This Row],[HomeTeam]],Table3[[Teams]:[D]],3),1,0)</f>
        <v>0</v>
      </c>
      <c r="V1030" s="45">
        <f>IF(VLOOKUP(Table2[[#This Row],[AwayTeam]],Table3[[Teams]:[D]],2)&lt;&gt;VLOOKUP(Table2[[#This Row],[HomeTeam]],Table3[[Teams]:[D]],2),1,0)</f>
        <v>1</v>
      </c>
    </row>
    <row r="1031" spans="1:22" x14ac:dyDescent="0.25">
      <c r="B1031" s="1">
        <v>45727</v>
      </c>
      <c r="C1031" s="9" t="s">
        <v>1143</v>
      </c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Row],[ActualResult]]), "_", IF(Table2[[#This Row],[ActualHomeScore]]=Table2[[#This Row],[PredictedHomeScore]], "Y", "N"))</f>
        <v>_</v>
      </c>
      <c r="R1031" s="2"/>
      <c r="S1031" s="2" t="str">
        <f t="shared" si="48"/>
        <v>_</v>
      </c>
      <c r="T1031" s="45">
        <f>IF(VLOOKUP(Table2[[#This Row],[AwayTeam]],Table3[[Teams]:[D]],2)=VLOOKUP(Table2[[#This Row],[HomeTeam]],Table3[[Teams]:[D]],2),1,0)</f>
        <v>1</v>
      </c>
      <c r="U1031" s="45">
        <f>IF(VLOOKUP(Table2[[#This Row],[AwayTeam]],Table3[[Teams]:[D]],3)=VLOOKUP(Table2[[#This Row],[HomeTeam]],Table3[[Teams]:[D]],3),1,0)</f>
        <v>0</v>
      </c>
      <c r="V1031" s="45">
        <f>IF(VLOOKUP(Table2[[#This Row],[AwayTeam]],Table3[[Teams]:[D]],2)&lt;&gt;VLOOKUP(Table2[[#This Row],[HomeTeam]],Table3[[Teams]:[D]],2),1,0)</f>
        <v>0</v>
      </c>
    </row>
    <row r="1032" spans="1:22" x14ac:dyDescent="0.25">
      <c r="B1032" s="1">
        <v>45727</v>
      </c>
      <c r="C1032" s="9" t="s">
        <v>1144</v>
      </c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Row],[ActualResult]]), "_", IF(Table2[[#This Row],[ActualHomeScore]]=Table2[[#This Row],[PredictedHomeScore]], "Y", "N"))</f>
        <v>_</v>
      </c>
      <c r="R1032" s="2"/>
      <c r="S1032" s="2" t="str">
        <f t="shared" si="48"/>
        <v>_</v>
      </c>
      <c r="T1032" s="45">
        <f>IF(VLOOKUP(Table2[[#This Row],[AwayTeam]],Table3[[Teams]:[D]],2)=VLOOKUP(Table2[[#This Row],[HomeTeam]],Table3[[Teams]:[D]],2),1,0)</f>
        <v>1</v>
      </c>
      <c r="U1032" s="45">
        <f>IF(VLOOKUP(Table2[[#This Row],[AwayTeam]],Table3[[Teams]:[D]],3)=VLOOKUP(Table2[[#This Row],[HomeTeam]],Table3[[Teams]:[D]],3),1,0)</f>
        <v>1</v>
      </c>
      <c r="V1032" s="45">
        <f>IF(VLOOKUP(Table2[[#This Row],[AwayTeam]],Table3[[Teams]:[D]],2)&lt;&gt;VLOOKUP(Table2[[#This Row],[HomeTeam]],Table3[[Teams]:[D]],2),1,0)</f>
        <v>0</v>
      </c>
    </row>
    <row r="1033" spans="1:22" x14ac:dyDescent="0.25">
      <c r="B1033" s="1">
        <v>45727</v>
      </c>
      <c r="C1033" s="9" t="s">
        <v>1145</v>
      </c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Row],[ActualResult]]), "_", IF(Table2[[#This Row],[ActualHomeScore]]=Table2[[#This Row],[PredictedHomeScore]], "Y", "N"))</f>
        <v>_</v>
      </c>
      <c r="R1033" s="2"/>
      <c r="S1033" s="2" t="str">
        <f t="shared" si="48"/>
        <v>_</v>
      </c>
      <c r="T1033" s="45">
        <f>IF(VLOOKUP(Table2[[#This Row],[AwayTeam]],Table3[[Teams]:[D]],2)=VLOOKUP(Table2[[#This Row],[HomeTeam]],Table3[[Teams]:[D]],2),1,0)</f>
        <v>0</v>
      </c>
      <c r="U1033" s="45">
        <f>IF(VLOOKUP(Table2[[#This Row],[AwayTeam]],Table3[[Teams]:[D]],3)=VLOOKUP(Table2[[#This Row],[HomeTeam]],Table3[[Teams]:[D]],3),1,0)</f>
        <v>0</v>
      </c>
      <c r="V1033" s="45">
        <f>IF(VLOOKUP(Table2[[#This Row],[AwayTeam]],Table3[[Teams]:[D]],2)&lt;&gt;VLOOKUP(Table2[[#This Row],[HomeTeam]],Table3[[Teams]:[D]],2),1,0)</f>
        <v>1</v>
      </c>
    </row>
    <row r="1034" spans="1:22" x14ac:dyDescent="0.25">
      <c r="B1034" s="1">
        <v>45727</v>
      </c>
      <c r="C1034" s="9" t="s">
        <v>1146</v>
      </c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Row],[ActualResult]]), "_", IF(Table2[[#This Row],[ActualHomeScore]]=Table2[[#This Row],[PredictedHomeScore]], "Y", "N"))</f>
        <v>_</v>
      </c>
      <c r="R1034" s="2"/>
      <c r="S1034" s="2" t="str">
        <f t="shared" si="48"/>
        <v>_</v>
      </c>
      <c r="T1034" s="45">
        <f>IF(VLOOKUP(Table2[[#This Row],[AwayTeam]],Table3[[Teams]:[D]],2)=VLOOKUP(Table2[[#This Row],[HomeTeam]],Table3[[Teams]:[D]],2),1,0)</f>
        <v>0</v>
      </c>
      <c r="U1034" s="45">
        <f>IF(VLOOKUP(Table2[[#This Row],[AwayTeam]],Table3[[Teams]:[D]],3)=VLOOKUP(Table2[[#This Row],[HomeTeam]],Table3[[Teams]:[D]],3),1,0)</f>
        <v>0</v>
      </c>
      <c r="V1034" s="45">
        <f>IF(VLOOKUP(Table2[[#This Row],[AwayTeam]],Table3[[Teams]:[D]],2)&lt;&gt;VLOOKUP(Table2[[#This Row],[HomeTeam]],Table3[[Teams]:[D]],2),1,0)</f>
        <v>1</v>
      </c>
    </row>
    <row r="1035" spans="1:22" x14ac:dyDescent="0.25">
      <c r="B1035" s="1">
        <v>45727</v>
      </c>
      <c r="C1035" s="9" t="s">
        <v>1147</v>
      </c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Row],[ActualResult]]), "_", IF(Table2[[#This Row],[ActualHomeScore]]=Table2[[#This Row],[PredictedHomeScore]], "Y", "N"))</f>
        <v>_</v>
      </c>
      <c r="R1035" s="2"/>
      <c r="S1035" s="2" t="str">
        <f t="shared" si="48"/>
        <v>_</v>
      </c>
      <c r="T1035" s="45">
        <f>IF(VLOOKUP(Table2[[#This Row],[AwayTeam]],Table3[[Teams]:[D]],2)=VLOOKUP(Table2[[#This Row],[HomeTeam]],Table3[[Teams]:[D]],2),1,0)</f>
        <v>0</v>
      </c>
      <c r="U1035" s="45">
        <f>IF(VLOOKUP(Table2[[#This Row],[AwayTeam]],Table3[[Teams]:[D]],3)=VLOOKUP(Table2[[#This Row],[HomeTeam]],Table3[[Teams]:[D]],3),1,0)</f>
        <v>0</v>
      </c>
      <c r="V1035" s="45">
        <f>IF(VLOOKUP(Table2[[#This Row],[AwayTeam]],Table3[[Teams]:[D]],2)&lt;&gt;VLOOKUP(Table2[[#This Row],[HomeTeam]],Table3[[Teams]:[D]],2),1,0)</f>
        <v>1</v>
      </c>
    </row>
    <row r="1036" spans="1:22" x14ac:dyDescent="0.25">
      <c r="B1036" s="1">
        <v>45727</v>
      </c>
      <c r="C1036" s="9" t="s">
        <v>1148</v>
      </c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Row],[ActualResult]]), "_", IF(Table2[[#This Row],[ActualHomeScore]]=Table2[[#This Row],[PredictedHomeScore]], "Y", "N"))</f>
        <v>_</v>
      </c>
      <c r="R1036" s="2"/>
      <c r="S1036" s="2" t="str">
        <f t="shared" si="48"/>
        <v>_</v>
      </c>
      <c r="T1036" s="45">
        <f>IF(VLOOKUP(Table2[[#This Row],[AwayTeam]],Table3[[Teams]:[D]],2)=VLOOKUP(Table2[[#This Row],[HomeTeam]],Table3[[Teams]:[D]],2),1,0)</f>
        <v>0</v>
      </c>
      <c r="U1036" s="45">
        <f>IF(VLOOKUP(Table2[[#This Row],[AwayTeam]],Table3[[Teams]:[D]],3)=VLOOKUP(Table2[[#This Row],[HomeTeam]],Table3[[Teams]:[D]],3),1,0)</f>
        <v>0</v>
      </c>
      <c r="V1036" s="45">
        <f>IF(VLOOKUP(Table2[[#This Row],[AwayTeam]],Table3[[Teams]:[D]],2)&lt;&gt;VLOOKUP(Table2[[#This Row],[HomeTeam]],Table3[[Teams]:[D]],2),1,0)</f>
        <v>1</v>
      </c>
    </row>
    <row r="1037" spans="1:22" x14ac:dyDescent="0.25">
      <c r="A1037" s="5"/>
      <c r="B1037" s="3">
        <v>45727</v>
      </c>
      <c r="C1037" s="10" t="s">
        <v>1149</v>
      </c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Row],[ActualResult]]), "_", IF(Table2[[#This Row],[ActualHomeScore]]=Table2[[#This Row],[PredictedHomeScore]], "Y", "N"))</f>
        <v>_</v>
      </c>
      <c r="R1037" s="2"/>
      <c r="S1037" s="2" t="str">
        <f t="shared" si="48"/>
        <v>_</v>
      </c>
      <c r="T1037" s="45">
        <f>IF(VLOOKUP(Table2[[#This Row],[AwayTeam]],Table3[[Teams]:[D]],2)=VLOOKUP(Table2[[#This Row],[HomeTeam]],Table3[[Teams]:[D]],2),1,0)</f>
        <v>1</v>
      </c>
      <c r="U1037" s="45">
        <f>IF(VLOOKUP(Table2[[#This Row],[AwayTeam]],Table3[[Teams]:[D]],3)=VLOOKUP(Table2[[#This Row],[HomeTeam]],Table3[[Teams]:[D]],3),1,0)</f>
        <v>0</v>
      </c>
      <c r="V1037" s="45">
        <f>IF(VLOOKUP(Table2[[#This Row],[AwayTeam]],Table3[[Teams]:[D]],2)&lt;&gt;VLOOKUP(Table2[[#This Row],[HomeTeam]],Table3[[Teams]:[D]],2),1,0)</f>
        <v>0</v>
      </c>
    </row>
    <row r="1038" spans="1:22" x14ac:dyDescent="0.25">
      <c r="B1038" s="1">
        <v>45728</v>
      </c>
      <c r="C1038" s="9" t="s">
        <v>1150</v>
      </c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Row],[ActualResult]]), "_", IF(Table2[[#This Row],[ActualHomeScore]]=Table2[[#This Row],[PredictedHomeScore]], "Y", "N"))</f>
        <v>_</v>
      </c>
      <c r="R1038" s="2"/>
      <c r="S1038" s="2" t="str">
        <f t="shared" si="48"/>
        <v>_</v>
      </c>
      <c r="T1038" s="45">
        <f>IF(VLOOKUP(Table2[[#This Row],[AwayTeam]],Table3[[Teams]:[D]],2)=VLOOKUP(Table2[[#This Row],[HomeTeam]],Table3[[Teams]:[D]],2),1,0)</f>
        <v>1</v>
      </c>
      <c r="U1038" s="45">
        <f>IF(VLOOKUP(Table2[[#This Row],[AwayTeam]],Table3[[Teams]:[D]],3)=VLOOKUP(Table2[[#This Row],[HomeTeam]],Table3[[Teams]:[D]],3),1,0)</f>
        <v>1</v>
      </c>
      <c r="V1038" s="45">
        <f>IF(VLOOKUP(Table2[[#This Row],[AwayTeam]],Table3[[Teams]:[D]],2)&lt;&gt;VLOOKUP(Table2[[#This Row],[HomeTeam]],Table3[[Teams]:[D]],2),1,0)</f>
        <v>0</v>
      </c>
    </row>
    <row r="1039" spans="1:22" x14ac:dyDescent="0.25">
      <c r="B1039" s="1">
        <v>45728</v>
      </c>
      <c r="C1039" s="9" t="s">
        <v>1151</v>
      </c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Row],[ActualResult]]), "_", IF(Table2[[#This Row],[ActualHomeScore]]=Table2[[#This Row],[PredictedHomeScore]], "Y", "N"))</f>
        <v>_</v>
      </c>
      <c r="R1039" s="2"/>
      <c r="S1039" s="2" t="str">
        <f t="shared" si="48"/>
        <v>_</v>
      </c>
      <c r="T1039" s="45">
        <f>IF(VLOOKUP(Table2[[#This Row],[AwayTeam]],Table3[[Teams]:[D]],2)=VLOOKUP(Table2[[#This Row],[HomeTeam]],Table3[[Teams]:[D]],2),1,0)</f>
        <v>1</v>
      </c>
      <c r="U1039" s="45">
        <f>IF(VLOOKUP(Table2[[#This Row],[AwayTeam]],Table3[[Teams]:[D]],3)=VLOOKUP(Table2[[#This Row],[HomeTeam]],Table3[[Teams]:[D]],3),1,0)</f>
        <v>1</v>
      </c>
      <c r="V1039" s="45">
        <f>IF(VLOOKUP(Table2[[#This Row],[AwayTeam]],Table3[[Teams]:[D]],2)&lt;&gt;VLOOKUP(Table2[[#This Row],[HomeTeam]],Table3[[Teams]:[D]],2),1,0)</f>
        <v>0</v>
      </c>
    </row>
    <row r="1040" spans="1:22" x14ac:dyDescent="0.25">
      <c r="B1040" s="1">
        <v>45728</v>
      </c>
      <c r="C1040" s="9" t="s">
        <v>1152</v>
      </c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Row],[ActualResult]]), "_", IF(Table2[[#This Row],[ActualHomeScore]]=Table2[[#This Row],[PredictedHomeScore]], "Y", "N"))</f>
        <v>_</v>
      </c>
      <c r="R1040" s="2"/>
      <c r="S1040" s="2" t="str">
        <f t="shared" si="48"/>
        <v>_</v>
      </c>
      <c r="T1040" s="45">
        <f>IF(VLOOKUP(Table2[[#This Row],[AwayTeam]],Table3[[Teams]:[D]],2)=VLOOKUP(Table2[[#This Row],[HomeTeam]],Table3[[Teams]:[D]],2),1,0)</f>
        <v>1</v>
      </c>
      <c r="U1040" s="45">
        <f>IF(VLOOKUP(Table2[[#This Row],[AwayTeam]],Table3[[Teams]:[D]],3)=VLOOKUP(Table2[[#This Row],[HomeTeam]],Table3[[Teams]:[D]],3),1,0)</f>
        <v>0</v>
      </c>
      <c r="V1040" s="45">
        <f>IF(VLOOKUP(Table2[[#This Row],[AwayTeam]],Table3[[Teams]:[D]],2)&lt;&gt;VLOOKUP(Table2[[#This Row],[HomeTeam]],Table3[[Teams]:[D]],2),1,0)</f>
        <v>0</v>
      </c>
    </row>
    <row r="1041" spans="1:22" x14ac:dyDescent="0.25">
      <c r="A1041" s="5"/>
      <c r="B1041" s="3">
        <v>45728</v>
      </c>
      <c r="C1041" s="10" t="s">
        <v>1153</v>
      </c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Row],[ActualResult]]), "_", IF(Table2[[#This Row],[ActualHomeScore]]=Table2[[#This Row],[PredictedHomeScore]], "Y", "N"))</f>
        <v>_</v>
      </c>
      <c r="R1041" s="2"/>
      <c r="S1041" s="2" t="str">
        <f t="shared" si="48"/>
        <v>_</v>
      </c>
      <c r="T1041" s="45">
        <f>IF(VLOOKUP(Table2[[#This Row],[AwayTeam]],Table3[[Teams]:[D]],2)=VLOOKUP(Table2[[#This Row],[HomeTeam]],Table3[[Teams]:[D]],2),1,0)</f>
        <v>0</v>
      </c>
      <c r="U1041" s="45">
        <f>IF(VLOOKUP(Table2[[#This Row],[AwayTeam]],Table3[[Teams]:[D]],3)=VLOOKUP(Table2[[#This Row],[HomeTeam]],Table3[[Teams]:[D]],3),1,0)</f>
        <v>0</v>
      </c>
      <c r="V1041" s="45">
        <f>IF(VLOOKUP(Table2[[#This Row],[AwayTeam]],Table3[[Teams]:[D]],2)&lt;&gt;VLOOKUP(Table2[[#This Row],[HomeTeam]],Table3[[Teams]:[D]],2),1,0)</f>
        <v>1</v>
      </c>
    </row>
    <row r="1042" spans="1:22" x14ac:dyDescent="0.25">
      <c r="B1042" s="1">
        <v>45729</v>
      </c>
      <c r="C1042" s="9" t="s">
        <v>1154</v>
      </c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Row],[ActualResult]]), "_", IF(Table2[[#This Row],[ActualHomeScore]]=Table2[[#This Row],[PredictedHomeScore]], "Y", "N"))</f>
        <v>_</v>
      </c>
      <c r="R1042" s="2"/>
      <c r="S1042" s="2" t="str">
        <f t="shared" si="48"/>
        <v>_</v>
      </c>
      <c r="T1042" s="45">
        <f>IF(VLOOKUP(Table2[[#This Row],[AwayTeam]],Table3[[Teams]:[D]],2)=VLOOKUP(Table2[[#This Row],[HomeTeam]],Table3[[Teams]:[D]],2),1,0)</f>
        <v>1</v>
      </c>
      <c r="U1042" s="45">
        <f>IF(VLOOKUP(Table2[[#This Row],[AwayTeam]],Table3[[Teams]:[D]],3)=VLOOKUP(Table2[[#This Row],[HomeTeam]],Table3[[Teams]:[D]],3),1,0)</f>
        <v>1</v>
      </c>
      <c r="V1042" s="45">
        <f>IF(VLOOKUP(Table2[[#This Row],[AwayTeam]],Table3[[Teams]:[D]],2)&lt;&gt;VLOOKUP(Table2[[#This Row],[HomeTeam]],Table3[[Teams]:[D]],2),1,0)</f>
        <v>0</v>
      </c>
    </row>
    <row r="1043" spans="1:22" x14ac:dyDescent="0.25">
      <c r="B1043" s="1">
        <v>45729</v>
      </c>
      <c r="C1043" s="9" t="s">
        <v>1155</v>
      </c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Row],[ActualResult]]), "_", IF(Table2[[#This Row],[ActualHomeScore]]=Table2[[#This Row],[PredictedHomeScore]], "Y", "N"))</f>
        <v>_</v>
      </c>
      <c r="R1043" s="2"/>
      <c r="S1043" s="2" t="str">
        <f t="shared" si="48"/>
        <v>_</v>
      </c>
      <c r="T1043" s="45">
        <f>IF(VLOOKUP(Table2[[#This Row],[AwayTeam]],Table3[[Teams]:[D]],2)=VLOOKUP(Table2[[#This Row],[HomeTeam]],Table3[[Teams]:[D]],2),1,0)</f>
        <v>1</v>
      </c>
      <c r="U1043" s="45">
        <f>IF(VLOOKUP(Table2[[#This Row],[AwayTeam]],Table3[[Teams]:[D]],3)=VLOOKUP(Table2[[#This Row],[HomeTeam]],Table3[[Teams]:[D]],3),1,0)</f>
        <v>1</v>
      </c>
      <c r="V1043" s="45">
        <f>IF(VLOOKUP(Table2[[#This Row],[AwayTeam]],Table3[[Teams]:[D]],2)&lt;&gt;VLOOKUP(Table2[[#This Row],[HomeTeam]],Table3[[Teams]:[D]],2),1,0)</f>
        <v>0</v>
      </c>
    </row>
    <row r="1044" spans="1:22" x14ac:dyDescent="0.25">
      <c r="B1044" s="1">
        <v>45729</v>
      </c>
      <c r="C1044" s="9" t="s">
        <v>1156</v>
      </c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Row],[ActualResult]]), "_", IF(Table2[[#This Row],[ActualHomeScore]]=Table2[[#This Row],[PredictedHomeScore]], "Y", "N"))</f>
        <v>_</v>
      </c>
      <c r="R1044" s="2"/>
      <c r="S1044" s="2" t="str">
        <f t="shared" si="48"/>
        <v>_</v>
      </c>
      <c r="T1044" s="45">
        <f>IF(VLOOKUP(Table2[[#This Row],[AwayTeam]],Table3[[Teams]:[D]],2)=VLOOKUP(Table2[[#This Row],[HomeTeam]],Table3[[Teams]:[D]],2),1,0)</f>
        <v>1</v>
      </c>
      <c r="U1044" s="45">
        <f>IF(VLOOKUP(Table2[[#This Row],[AwayTeam]],Table3[[Teams]:[D]],3)=VLOOKUP(Table2[[#This Row],[HomeTeam]],Table3[[Teams]:[D]],3),1,0)</f>
        <v>0</v>
      </c>
      <c r="V1044" s="45">
        <f>IF(VLOOKUP(Table2[[#This Row],[AwayTeam]],Table3[[Teams]:[D]],2)&lt;&gt;VLOOKUP(Table2[[#This Row],[HomeTeam]],Table3[[Teams]:[D]],2),1,0)</f>
        <v>0</v>
      </c>
    </row>
    <row r="1045" spans="1:22" x14ac:dyDescent="0.25">
      <c r="B1045" s="1">
        <v>45729</v>
      </c>
      <c r="C1045" s="9" t="s">
        <v>1157</v>
      </c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Row],[ActualResult]]), "_", IF(Table2[[#This Row],[ActualHomeScore]]=Table2[[#This Row],[PredictedHomeScore]], "Y", "N"))</f>
        <v>_</v>
      </c>
      <c r="R1045" s="2"/>
      <c r="S1045" s="2" t="str">
        <f t="shared" si="48"/>
        <v>_</v>
      </c>
      <c r="T1045" s="45">
        <f>IF(VLOOKUP(Table2[[#This Row],[AwayTeam]],Table3[[Teams]:[D]],2)=VLOOKUP(Table2[[#This Row],[HomeTeam]],Table3[[Teams]:[D]],2),1,0)</f>
        <v>0</v>
      </c>
      <c r="U1045" s="45">
        <f>IF(VLOOKUP(Table2[[#This Row],[AwayTeam]],Table3[[Teams]:[D]],3)=VLOOKUP(Table2[[#This Row],[HomeTeam]],Table3[[Teams]:[D]],3),1,0)</f>
        <v>0</v>
      </c>
      <c r="V1045" s="45">
        <f>IF(VLOOKUP(Table2[[#This Row],[AwayTeam]],Table3[[Teams]:[D]],2)&lt;&gt;VLOOKUP(Table2[[#This Row],[HomeTeam]],Table3[[Teams]:[D]],2),1,0)</f>
        <v>1</v>
      </c>
    </row>
    <row r="1046" spans="1:22" x14ac:dyDescent="0.25">
      <c r="B1046" s="1">
        <v>45729</v>
      </c>
      <c r="C1046" s="9" t="s">
        <v>1158</v>
      </c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Row],[ActualResult]]), "_", IF(Table2[[#This Row],[ActualHomeScore]]=Table2[[#This Row],[PredictedHomeScore]], "Y", "N"))</f>
        <v>_</v>
      </c>
      <c r="R1046" s="2"/>
      <c r="S1046" s="2" t="str">
        <f t="shared" si="48"/>
        <v>_</v>
      </c>
      <c r="T1046" s="45">
        <f>IF(VLOOKUP(Table2[[#This Row],[AwayTeam]],Table3[[Teams]:[D]],2)=VLOOKUP(Table2[[#This Row],[HomeTeam]],Table3[[Teams]:[D]],2),1,0)</f>
        <v>0</v>
      </c>
      <c r="U1046" s="45">
        <f>IF(VLOOKUP(Table2[[#This Row],[AwayTeam]],Table3[[Teams]:[D]],3)=VLOOKUP(Table2[[#This Row],[HomeTeam]],Table3[[Teams]:[D]],3),1,0)</f>
        <v>0</v>
      </c>
      <c r="V1046" s="45">
        <f>IF(VLOOKUP(Table2[[#This Row],[AwayTeam]],Table3[[Teams]:[D]],2)&lt;&gt;VLOOKUP(Table2[[#This Row],[HomeTeam]],Table3[[Teams]:[D]],2),1,0)</f>
        <v>1</v>
      </c>
    </row>
    <row r="1047" spans="1:22" x14ac:dyDescent="0.25">
      <c r="B1047" s="1">
        <v>45729</v>
      </c>
      <c r="C1047" s="9" t="s">
        <v>1159</v>
      </c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Row],[ActualResult]]), "_", IF(Table2[[#This Row],[ActualHomeScore]]=Table2[[#This Row],[PredictedHomeScore]], "Y", "N"))</f>
        <v>_</v>
      </c>
      <c r="R1047" s="2"/>
      <c r="S1047" s="2" t="str">
        <f t="shared" si="48"/>
        <v>_</v>
      </c>
      <c r="T1047" s="45">
        <f>IF(VLOOKUP(Table2[[#This Row],[AwayTeam]],Table3[[Teams]:[D]],2)=VLOOKUP(Table2[[#This Row],[HomeTeam]],Table3[[Teams]:[D]],2),1,0)</f>
        <v>0</v>
      </c>
      <c r="U1047" s="45">
        <f>IF(VLOOKUP(Table2[[#This Row],[AwayTeam]],Table3[[Teams]:[D]],3)=VLOOKUP(Table2[[#This Row],[HomeTeam]],Table3[[Teams]:[D]],3),1,0)</f>
        <v>0</v>
      </c>
      <c r="V1047" s="45">
        <f>IF(VLOOKUP(Table2[[#This Row],[AwayTeam]],Table3[[Teams]:[D]],2)&lt;&gt;VLOOKUP(Table2[[#This Row],[HomeTeam]],Table3[[Teams]:[D]],2),1,0)</f>
        <v>1</v>
      </c>
    </row>
    <row r="1048" spans="1:22" x14ac:dyDescent="0.25">
      <c r="B1048" s="1">
        <v>45729</v>
      </c>
      <c r="C1048" s="9" t="s">
        <v>1160</v>
      </c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Row],[ActualResult]]), "_", IF(Table2[[#This Row],[ActualHomeScore]]=Table2[[#This Row],[PredictedHomeScore]], "Y", "N"))</f>
        <v>_</v>
      </c>
      <c r="R1048" s="2"/>
      <c r="S1048" s="2" t="str">
        <f t="shared" si="48"/>
        <v>_</v>
      </c>
      <c r="T1048" s="45">
        <f>IF(VLOOKUP(Table2[[#This Row],[AwayTeam]],Table3[[Teams]:[D]],2)=VLOOKUP(Table2[[#This Row],[HomeTeam]],Table3[[Teams]:[D]],2),1,0)</f>
        <v>0</v>
      </c>
      <c r="U1048" s="45">
        <f>IF(VLOOKUP(Table2[[#This Row],[AwayTeam]],Table3[[Teams]:[D]],3)=VLOOKUP(Table2[[#This Row],[HomeTeam]],Table3[[Teams]:[D]],3),1,0)</f>
        <v>0</v>
      </c>
      <c r="V1048" s="45">
        <f>IF(VLOOKUP(Table2[[#This Row],[AwayTeam]],Table3[[Teams]:[D]],2)&lt;&gt;VLOOKUP(Table2[[#This Row],[HomeTeam]],Table3[[Teams]:[D]],2),1,0)</f>
        <v>1</v>
      </c>
    </row>
    <row r="1049" spans="1:22" x14ac:dyDescent="0.25">
      <c r="B1049" s="1">
        <v>45729</v>
      </c>
      <c r="C1049" s="9" t="s">
        <v>1161</v>
      </c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Row],[ActualResult]]), "_", IF(Table2[[#This Row],[ActualHomeScore]]=Table2[[#This Row],[PredictedHomeScore]], "Y", "N"))</f>
        <v>_</v>
      </c>
      <c r="R1049" s="2"/>
      <c r="S1049" s="2" t="str">
        <f t="shared" si="48"/>
        <v>_</v>
      </c>
      <c r="T1049" s="45">
        <f>IF(VLOOKUP(Table2[[#This Row],[AwayTeam]],Table3[[Teams]:[D]],2)=VLOOKUP(Table2[[#This Row],[HomeTeam]],Table3[[Teams]:[D]],2),1,0)</f>
        <v>0</v>
      </c>
      <c r="U1049" s="45">
        <f>IF(VLOOKUP(Table2[[#This Row],[AwayTeam]],Table3[[Teams]:[D]],3)=VLOOKUP(Table2[[#This Row],[HomeTeam]],Table3[[Teams]:[D]],3),1,0)</f>
        <v>0</v>
      </c>
      <c r="V1049" s="45">
        <f>IF(VLOOKUP(Table2[[#This Row],[AwayTeam]],Table3[[Teams]:[D]],2)&lt;&gt;VLOOKUP(Table2[[#This Row],[HomeTeam]],Table3[[Teams]:[D]],2),1,0)</f>
        <v>1</v>
      </c>
    </row>
    <row r="1050" spans="1:22" x14ac:dyDescent="0.25">
      <c r="A1050" s="5"/>
      <c r="B1050" s="3">
        <v>45729</v>
      </c>
      <c r="C1050" s="10" t="s">
        <v>1162</v>
      </c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Row],[ActualResult]]), "_", IF(Table2[[#This Row],[ActualHomeScore]]=Table2[[#This Row],[PredictedHomeScore]], "Y", "N"))</f>
        <v>_</v>
      </c>
      <c r="R1050" s="2"/>
      <c r="S1050" s="2" t="str">
        <f t="shared" si="48"/>
        <v>_</v>
      </c>
      <c r="T1050" s="45">
        <f>IF(VLOOKUP(Table2[[#This Row],[AwayTeam]],Table3[[Teams]:[D]],2)=VLOOKUP(Table2[[#This Row],[HomeTeam]],Table3[[Teams]:[D]],2),1,0)</f>
        <v>1</v>
      </c>
      <c r="U1050" s="45">
        <f>IF(VLOOKUP(Table2[[#This Row],[AwayTeam]],Table3[[Teams]:[D]],3)=VLOOKUP(Table2[[#This Row],[HomeTeam]],Table3[[Teams]:[D]],3),1,0)</f>
        <v>0</v>
      </c>
      <c r="V1050" s="45">
        <f>IF(VLOOKUP(Table2[[#This Row],[AwayTeam]],Table3[[Teams]:[D]],2)&lt;&gt;VLOOKUP(Table2[[#This Row],[HomeTeam]],Table3[[Teams]:[D]],2),1,0)</f>
        <v>0</v>
      </c>
    </row>
    <row r="1051" spans="1:22" x14ac:dyDescent="0.25">
      <c r="B1051" s="1">
        <v>45730</v>
      </c>
      <c r="C1051" s="9" t="s">
        <v>1163</v>
      </c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Row],[ActualResult]]), "_", IF(Table2[[#This Row],[ActualHomeScore]]=Table2[[#This Row],[PredictedHomeScore]], "Y", "N"))</f>
        <v>_</v>
      </c>
      <c r="R1051" s="2"/>
      <c r="S1051" s="2" t="str">
        <f t="shared" si="48"/>
        <v>_</v>
      </c>
      <c r="T1051" s="45">
        <f>IF(VLOOKUP(Table2[[#This Row],[AwayTeam]],Table3[[Teams]:[D]],2)=VLOOKUP(Table2[[#This Row],[HomeTeam]],Table3[[Teams]:[D]],2),1,0)</f>
        <v>1</v>
      </c>
      <c r="U1051" s="45">
        <f>IF(VLOOKUP(Table2[[#This Row],[AwayTeam]],Table3[[Teams]:[D]],3)=VLOOKUP(Table2[[#This Row],[HomeTeam]],Table3[[Teams]:[D]],3),1,0)</f>
        <v>0</v>
      </c>
      <c r="V1051" s="45">
        <f>IF(VLOOKUP(Table2[[#This Row],[AwayTeam]],Table3[[Teams]:[D]],2)&lt;&gt;VLOOKUP(Table2[[#This Row],[HomeTeam]],Table3[[Teams]:[D]],2),1,0)</f>
        <v>0</v>
      </c>
    </row>
    <row r="1052" spans="1:22" x14ac:dyDescent="0.25">
      <c r="B1052" s="1">
        <v>45730</v>
      </c>
      <c r="C1052" s="9" t="s">
        <v>1164</v>
      </c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Row],[ActualResult]]), "_", IF(Table2[[#This Row],[ActualHomeScore]]=Table2[[#This Row],[PredictedHomeScore]], "Y", "N"))</f>
        <v>_</v>
      </c>
      <c r="R1052" s="2"/>
      <c r="S1052" s="2" t="str">
        <f t="shared" si="48"/>
        <v>_</v>
      </c>
      <c r="T1052" s="45">
        <f>IF(VLOOKUP(Table2[[#This Row],[AwayTeam]],Table3[[Teams]:[D]],2)=VLOOKUP(Table2[[#This Row],[HomeTeam]],Table3[[Teams]:[D]],2),1,0)</f>
        <v>0</v>
      </c>
      <c r="U1052" s="45">
        <f>IF(VLOOKUP(Table2[[#This Row],[AwayTeam]],Table3[[Teams]:[D]],3)=VLOOKUP(Table2[[#This Row],[HomeTeam]],Table3[[Teams]:[D]],3),1,0)</f>
        <v>0</v>
      </c>
      <c r="V1052" s="45">
        <f>IF(VLOOKUP(Table2[[#This Row],[AwayTeam]],Table3[[Teams]:[D]],2)&lt;&gt;VLOOKUP(Table2[[#This Row],[HomeTeam]],Table3[[Teams]:[D]],2),1,0)</f>
        <v>1</v>
      </c>
    </row>
    <row r="1053" spans="1:22" x14ac:dyDescent="0.25">
      <c r="B1053" s="1">
        <v>45730</v>
      </c>
      <c r="C1053" s="9" t="s">
        <v>1165</v>
      </c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Row],[ActualResult]]), "_", IF(Table2[[#This Row],[ActualHomeScore]]=Table2[[#This Row],[PredictedHomeScore]], "Y", "N"))</f>
        <v>_</v>
      </c>
      <c r="R1053" s="2"/>
      <c r="S1053" s="2" t="str">
        <f t="shared" si="48"/>
        <v>_</v>
      </c>
      <c r="T1053" s="45">
        <f>IF(VLOOKUP(Table2[[#This Row],[AwayTeam]],Table3[[Teams]:[D]],2)=VLOOKUP(Table2[[#This Row],[HomeTeam]],Table3[[Teams]:[D]],2),1,0)</f>
        <v>1</v>
      </c>
      <c r="U1053" s="45">
        <f>IF(VLOOKUP(Table2[[#This Row],[AwayTeam]],Table3[[Teams]:[D]],3)=VLOOKUP(Table2[[#This Row],[HomeTeam]],Table3[[Teams]:[D]],3),1,0)</f>
        <v>1</v>
      </c>
      <c r="V1053" s="45">
        <f>IF(VLOOKUP(Table2[[#This Row],[AwayTeam]],Table3[[Teams]:[D]],2)&lt;&gt;VLOOKUP(Table2[[#This Row],[HomeTeam]],Table3[[Teams]:[D]],2),1,0)</f>
        <v>0</v>
      </c>
    </row>
    <row r="1054" spans="1:22" x14ac:dyDescent="0.25">
      <c r="B1054" s="1">
        <v>45730</v>
      </c>
      <c r="C1054" s="9" t="s">
        <v>1166</v>
      </c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Row],[ActualResult]]), "_", IF(Table2[[#This Row],[ActualHomeScore]]=Table2[[#This Row],[PredictedHomeScore]], "Y", "N"))</f>
        <v>_</v>
      </c>
      <c r="R1054" s="2"/>
      <c r="S1054" s="2" t="str">
        <f t="shared" si="48"/>
        <v>_</v>
      </c>
      <c r="T1054" s="45">
        <f>IF(VLOOKUP(Table2[[#This Row],[AwayTeam]],Table3[[Teams]:[D]],2)=VLOOKUP(Table2[[#This Row],[HomeTeam]],Table3[[Teams]:[D]],2),1,0)</f>
        <v>1</v>
      </c>
      <c r="U1054" s="45">
        <f>IF(VLOOKUP(Table2[[#This Row],[AwayTeam]],Table3[[Teams]:[D]],3)=VLOOKUP(Table2[[#This Row],[HomeTeam]],Table3[[Teams]:[D]],3),1,0)</f>
        <v>0</v>
      </c>
      <c r="V1054" s="45">
        <f>IF(VLOOKUP(Table2[[#This Row],[AwayTeam]],Table3[[Teams]:[D]],2)&lt;&gt;VLOOKUP(Table2[[#This Row],[HomeTeam]],Table3[[Teams]:[D]],2),1,0)</f>
        <v>0</v>
      </c>
    </row>
    <row r="1055" spans="1:22" x14ac:dyDescent="0.25">
      <c r="B1055" s="1">
        <v>45730</v>
      </c>
      <c r="C1055" s="9" t="s">
        <v>1167</v>
      </c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Row],[ActualResult]]), "_", IF(Table2[[#This Row],[ActualHomeScore]]=Table2[[#This Row],[PredictedHomeScore]], "Y", "N"))</f>
        <v>_</v>
      </c>
      <c r="R1055" s="2"/>
      <c r="S1055" s="2" t="str">
        <f t="shared" si="48"/>
        <v>_</v>
      </c>
      <c r="T1055" s="45">
        <f>IF(VLOOKUP(Table2[[#This Row],[AwayTeam]],Table3[[Teams]:[D]],2)=VLOOKUP(Table2[[#This Row],[HomeTeam]],Table3[[Teams]:[D]],2),1,0)</f>
        <v>1</v>
      </c>
      <c r="U1055" s="45">
        <f>IF(VLOOKUP(Table2[[#This Row],[AwayTeam]],Table3[[Teams]:[D]],3)=VLOOKUP(Table2[[#This Row],[HomeTeam]],Table3[[Teams]:[D]],3),1,0)</f>
        <v>0</v>
      </c>
      <c r="V1055" s="45">
        <f>IF(VLOOKUP(Table2[[#This Row],[AwayTeam]],Table3[[Teams]:[D]],2)&lt;&gt;VLOOKUP(Table2[[#This Row],[HomeTeam]],Table3[[Teams]:[D]],2),1,0)</f>
        <v>0</v>
      </c>
    </row>
    <row r="1056" spans="1:22" x14ac:dyDescent="0.25">
      <c r="A1056" s="5"/>
      <c r="B1056" s="3">
        <v>45730</v>
      </c>
      <c r="C1056" s="10" t="s">
        <v>1168</v>
      </c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Row],[ActualResult]]), "_", IF(Table2[[#This Row],[ActualHomeScore]]=Table2[[#This Row],[PredictedHomeScore]], "Y", "N"))</f>
        <v>_</v>
      </c>
      <c r="R1056" s="2"/>
      <c r="S1056" s="2" t="str">
        <f t="shared" si="48"/>
        <v>_</v>
      </c>
      <c r="T1056" s="45">
        <f>IF(VLOOKUP(Table2[[#This Row],[AwayTeam]],Table3[[Teams]:[D]],2)=VLOOKUP(Table2[[#This Row],[HomeTeam]],Table3[[Teams]:[D]],2),1,0)</f>
        <v>1</v>
      </c>
      <c r="U1056" s="45">
        <f>IF(VLOOKUP(Table2[[#This Row],[AwayTeam]],Table3[[Teams]:[D]],3)=VLOOKUP(Table2[[#This Row],[HomeTeam]],Table3[[Teams]:[D]],3),1,0)</f>
        <v>0</v>
      </c>
      <c r="V1056" s="45">
        <f>IF(VLOOKUP(Table2[[#This Row],[AwayTeam]],Table3[[Teams]:[D]],2)&lt;&gt;VLOOKUP(Table2[[#This Row],[HomeTeam]],Table3[[Teams]:[D]],2),1,0)</f>
        <v>0</v>
      </c>
    </row>
    <row r="1057" spans="1:22" x14ac:dyDescent="0.25">
      <c r="B1057" s="1">
        <v>45731</v>
      </c>
      <c r="C1057" s="9" t="s">
        <v>1169</v>
      </c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Row],[ActualResult]]), "_", IF(Table2[[#This Row],[ActualHomeScore]]=Table2[[#This Row],[PredictedHomeScore]], "Y", "N"))</f>
        <v>_</v>
      </c>
      <c r="R1057" s="2"/>
      <c r="S1057" s="2" t="str">
        <f t="shared" si="48"/>
        <v>_</v>
      </c>
      <c r="T1057" s="45">
        <f>IF(VLOOKUP(Table2[[#This Row],[AwayTeam]],Table3[[Teams]:[D]],2)=VLOOKUP(Table2[[#This Row],[HomeTeam]],Table3[[Teams]:[D]],2),1,0)</f>
        <v>0</v>
      </c>
      <c r="U1057" s="45">
        <f>IF(VLOOKUP(Table2[[#This Row],[AwayTeam]],Table3[[Teams]:[D]],3)=VLOOKUP(Table2[[#This Row],[HomeTeam]],Table3[[Teams]:[D]],3),1,0)</f>
        <v>0</v>
      </c>
      <c r="V1057" s="45">
        <f>IF(VLOOKUP(Table2[[#This Row],[AwayTeam]],Table3[[Teams]:[D]],2)&lt;&gt;VLOOKUP(Table2[[#This Row],[HomeTeam]],Table3[[Teams]:[D]],2),1,0)</f>
        <v>1</v>
      </c>
    </row>
    <row r="1058" spans="1:22" x14ac:dyDescent="0.25">
      <c r="B1058" s="1">
        <v>45731</v>
      </c>
      <c r="C1058" s="9" t="s">
        <v>1170</v>
      </c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Row],[ActualResult]]), "_", IF(Table2[[#This Row],[ActualHomeScore]]=Table2[[#This Row],[PredictedHomeScore]], "Y", "N"))</f>
        <v>_</v>
      </c>
      <c r="R1058" s="2"/>
      <c r="S1058" s="2" t="str">
        <f t="shared" si="48"/>
        <v>_</v>
      </c>
      <c r="T1058" s="45">
        <f>IF(VLOOKUP(Table2[[#This Row],[AwayTeam]],Table3[[Teams]:[D]],2)=VLOOKUP(Table2[[#This Row],[HomeTeam]],Table3[[Teams]:[D]],2),1,0)</f>
        <v>1</v>
      </c>
      <c r="U1058" s="45">
        <f>IF(VLOOKUP(Table2[[#This Row],[AwayTeam]],Table3[[Teams]:[D]],3)=VLOOKUP(Table2[[#This Row],[HomeTeam]],Table3[[Teams]:[D]],3),1,0)</f>
        <v>1</v>
      </c>
      <c r="V1058" s="45">
        <f>IF(VLOOKUP(Table2[[#This Row],[AwayTeam]],Table3[[Teams]:[D]],2)&lt;&gt;VLOOKUP(Table2[[#This Row],[HomeTeam]],Table3[[Teams]:[D]],2),1,0)</f>
        <v>0</v>
      </c>
    </row>
    <row r="1059" spans="1:22" x14ac:dyDescent="0.25">
      <c r="B1059" s="1">
        <v>45731</v>
      </c>
      <c r="C1059" s="9" t="s">
        <v>1171</v>
      </c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Row],[ActualResult]]), "_", IF(Table2[[#This Row],[ActualHomeScore]]=Table2[[#This Row],[PredictedHomeScore]], "Y", "N"))</f>
        <v>_</v>
      </c>
      <c r="R1059" s="2"/>
      <c r="S1059" s="2" t="str">
        <f t="shared" si="48"/>
        <v>_</v>
      </c>
      <c r="T1059" s="45">
        <f>IF(VLOOKUP(Table2[[#This Row],[AwayTeam]],Table3[[Teams]:[D]],2)=VLOOKUP(Table2[[#This Row],[HomeTeam]],Table3[[Teams]:[D]],2),1,0)</f>
        <v>0</v>
      </c>
      <c r="U1059" s="45">
        <f>IF(VLOOKUP(Table2[[#This Row],[AwayTeam]],Table3[[Teams]:[D]],3)=VLOOKUP(Table2[[#This Row],[HomeTeam]],Table3[[Teams]:[D]],3),1,0)</f>
        <v>0</v>
      </c>
      <c r="V1059" s="45">
        <f>IF(VLOOKUP(Table2[[#This Row],[AwayTeam]],Table3[[Teams]:[D]],2)&lt;&gt;VLOOKUP(Table2[[#This Row],[HomeTeam]],Table3[[Teams]:[D]],2),1,0)</f>
        <v>1</v>
      </c>
    </row>
    <row r="1060" spans="1:22" x14ac:dyDescent="0.25">
      <c r="B1060" s="1">
        <v>45731</v>
      </c>
      <c r="C1060" s="9" t="s">
        <v>1172</v>
      </c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Row],[ActualResult]]), "_", IF(Table2[[#This Row],[ActualHomeScore]]=Table2[[#This Row],[PredictedHomeScore]], "Y", "N"))</f>
        <v>_</v>
      </c>
      <c r="R1060" s="2"/>
      <c r="S1060" s="2" t="str">
        <f t="shared" si="48"/>
        <v>_</v>
      </c>
      <c r="T1060" s="45">
        <f>IF(VLOOKUP(Table2[[#This Row],[AwayTeam]],Table3[[Teams]:[D]],2)=VLOOKUP(Table2[[#This Row],[HomeTeam]],Table3[[Teams]:[D]],2),1,0)</f>
        <v>1</v>
      </c>
      <c r="U1060" s="45">
        <f>IF(VLOOKUP(Table2[[#This Row],[AwayTeam]],Table3[[Teams]:[D]],3)=VLOOKUP(Table2[[#This Row],[HomeTeam]],Table3[[Teams]:[D]],3),1,0)</f>
        <v>1</v>
      </c>
      <c r="V1060" s="45">
        <f>IF(VLOOKUP(Table2[[#This Row],[AwayTeam]],Table3[[Teams]:[D]],2)&lt;&gt;VLOOKUP(Table2[[#This Row],[HomeTeam]],Table3[[Teams]:[D]],2),1,0)</f>
        <v>0</v>
      </c>
    </row>
    <row r="1061" spans="1:22" x14ac:dyDescent="0.25">
      <c r="B1061" s="1">
        <v>45731</v>
      </c>
      <c r="C1061" s="9" t="s">
        <v>1173</v>
      </c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Row],[ActualResult]]), "_", IF(Table2[[#This Row],[ActualHomeScore]]=Table2[[#This Row],[PredictedHomeScore]], "Y", "N"))</f>
        <v>_</v>
      </c>
      <c r="R1061" s="2"/>
      <c r="S1061" s="2" t="str">
        <f t="shared" si="48"/>
        <v>_</v>
      </c>
      <c r="T1061" s="45">
        <f>IF(VLOOKUP(Table2[[#This Row],[AwayTeam]],Table3[[Teams]:[D]],2)=VLOOKUP(Table2[[#This Row],[HomeTeam]],Table3[[Teams]:[D]],2),1,0)</f>
        <v>1</v>
      </c>
      <c r="U1061" s="45">
        <f>IF(VLOOKUP(Table2[[#This Row],[AwayTeam]],Table3[[Teams]:[D]],3)=VLOOKUP(Table2[[#This Row],[HomeTeam]],Table3[[Teams]:[D]],3),1,0)</f>
        <v>1</v>
      </c>
      <c r="V1061" s="45">
        <f>IF(VLOOKUP(Table2[[#This Row],[AwayTeam]],Table3[[Teams]:[D]],2)&lt;&gt;VLOOKUP(Table2[[#This Row],[HomeTeam]],Table3[[Teams]:[D]],2),1,0)</f>
        <v>0</v>
      </c>
    </row>
    <row r="1062" spans="1:22" x14ac:dyDescent="0.25">
      <c r="B1062" s="1">
        <v>45731</v>
      </c>
      <c r="C1062" s="9" t="s">
        <v>1174</v>
      </c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Row],[ActualResult]]), "_", IF(Table2[[#This Row],[ActualHomeScore]]=Table2[[#This Row],[PredictedHomeScore]], "Y", "N"))</f>
        <v>_</v>
      </c>
      <c r="R1062" s="2"/>
      <c r="S1062" s="2" t="str">
        <f t="shared" si="48"/>
        <v>_</v>
      </c>
      <c r="T1062" s="45">
        <f>IF(VLOOKUP(Table2[[#This Row],[AwayTeam]],Table3[[Teams]:[D]],2)=VLOOKUP(Table2[[#This Row],[HomeTeam]],Table3[[Teams]:[D]],2),1,0)</f>
        <v>1</v>
      </c>
      <c r="U1062" s="45">
        <f>IF(VLOOKUP(Table2[[#This Row],[AwayTeam]],Table3[[Teams]:[D]],3)=VLOOKUP(Table2[[#This Row],[HomeTeam]],Table3[[Teams]:[D]],3),1,0)</f>
        <v>1</v>
      </c>
      <c r="V1062" s="45">
        <f>IF(VLOOKUP(Table2[[#This Row],[AwayTeam]],Table3[[Teams]:[D]],2)&lt;&gt;VLOOKUP(Table2[[#This Row],[HomeTeam]],Table3[[Teams]:[D]],2),1,0)</f>
        <v>0</v>
      </c>
    </row>
    <row r="1063" spans="1:22" x14ac:dyDescent="0.25">
      <c r="B1063" s="1">
        <v>45731</v>
      </c>
      <c r="C1063" s="9" t="s">
        <v>1175</v>
      </c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Row],[ActualResult]]), "_", IF(Table2[[#This Row],[ActualHomeScore]]=Table2[[#This Row],[PredictedHomeScore]], "Y", "N"))</f>
        <v>_</v>
      </c>
      <c r="R1063" s="2"/>
      <c r="S1063" s="2" t="str">
        <f t="shared" si="48"/>
        <v>_</v>
      </c>
      <c r="T1063" s="45">
        <f>IF(VLOOKUP(Table2[[#This Row],[AwayTeam]],Table3[[Teams]:[D]],2)=VLOOKUP(Table2[[#This Row],[HomeTeam]],Table3[[Teams]:[D]],2),1,0)</f>
        <v>1</v>
      </c>
      <c r="U1063" s="45">
        <f>IF(VLOOKUP(Table2[[#This Row],[AwayTeam]],Table3[[Teams]:[D]],3)=VLOOKUP(Table2[[#This Row],[HomeTeam]],Table3[[Teams]:[D]],3),1,0)</f>
        <v>1</v>
      </c>
      <c r="V1063" s="45">
        <f>IF(VLOOKUP(Table2[[#This Row],[AwayTeam]],Table3[[Teams]:[D]],2)&lt;&gt;VLOOKUP(Table2[[#This Row],[HomeTeam]],Table3[[Teams]:[D]],2),1,0)</f>
        <v>0</v>
      </c>
    </row>
    <row r="1064" spans="1:22" x14ac:dyDescent="0.25">
      <c r="B1064" s="1">
        <v>45731</v>
      </c>
      <c r="C1064" s="9" t="s">
        <v>1176</v>
      </c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Row],[ActualResult]]), "_", IF(Table2[[#This Row],[ActualHomeScore]]=Table2[[#This Row],[PredictedHomeScore]], "Y", "N"))</f>
        <v>_</v>
      </c>
      <c r="R1064" s="2"/>
      <c r="S1064" s="2" t="str">
        <f t="shared" si="48"/>
        <v>_</v>
      </c>
      <c r="T1064" s="45">
        <f>IF(VLOOKUP(Table2[[#This Row],[AwayTeam]],Table3[[Teams]:[D]],2)=VLOOKUP(Table2[[#This Row],[HomeTeam]],Table3[[Teams]:[D]],2),1,0)</f>
        <v>1</v>
      </c>
      <c r="U1064" s="45">
        <f>IF(VLOOKUP(Table2[[#This Row],[AwayTeam]],Table3[[Teams]:[D]],3)=VLOOKUP(Table2[[#This Row],[HomeTeam]],Table3[[Teams]:[D]],3),1,0)</f>
        <v>1</v>
      </c>
      <c r="V1064" s="45">
        <f>IF(VLOOKUP(Table2[[#This Row],[AwayTeam]],Table3[[Teams]:[D]],2)&lt;&gt;VLOOKUP(Table2[[#This Row],[HomeTeam]],Table3[[Teams]:[D]],2),1,0)</f>
        <v>0</v>
      </c>
    </row>
    <row r="1065" spans="1:22" x14ac:dyDescent="0.25">
      <c r="B1065" s="1">
        <v>45731</v>
      </c>
      <c r="C1065" s="9" t="s">
        <v>1177</v>
      </c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Row],[ActualResult]]), "_", IF(Table2[[#This Row],[ActualHomeScore]]=Table2[[#This Row],[PredictedHomeScore]], "Y", "N"))</f>
        <v>_</v>
      </c>
      <c r="R1065" s="2"/>
      <c r="S1065" s="2" t="str">
        <f t="shared" si="48"/>
        <v>_</v>
      </c>
      <c r="T1065" s="45">
        <f>IF(VLOOKUP(Table2[[#This Row],[AwayTeam]],Table3[[Teams]:[D]],2)=VLOOKUP(Table2[[#This Row],[HomeTeam]],Table3[[Teams]:[D]],2),1,0)</f>
        <v>1</v>
      </c>
      <c r="U1065" s="45">
        <f>IF(VLOOKUP(Table2[[#This Row],[AwayTeam]],Table3[[Teams]:[D]],3)=VLOOKUP(Table2[[#This Row],[HomeTeam]],Table3[[Teams]:[D]],3),1,0)</f>
        <v>1</v>
      </c>
      <c r="V1065" s="45">
        <f>IF(VLOOKUP(Table2[[#This Row],[AwayTeam]],Table3[[Teams]:[D]],2)&lt;&gt;VLOOKUP(Table2[[#This Row],[HomeTeam]],Table3[[Teams]:[D]],2),1,0)</f>
        <v>0</v>
      </c>
    </row>
    <row r="1066" spans="1:22" x14ac:dyDescent="0.25">
      <c r="B1066" s="1">
        <v>45731</v>
      </c>
      <c r="C1066" s="9" t="s">
        <v>1178</v>
      </c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Row],[ActualResult]]), "_", IF(Table2[[#This Row],[ActualHomeScore]]=Table2[[#This Row],[PredictedHomeScore]], "Y", "N"))</f>
        <v>_</v>
      </c>
      <c r="R1066" s="2"/>
      <c r="S1066" s="2" t="str">
        <f t="shared" si="48"/>
        <v>_</v>
      </c>
      <c r="T1066" s="45">
        <f>IF(VLOOKUP(Table2[[#This Row],[AwayTeam]],Table3[[Teams]:[D]],2)=VLOOKUP(Table2[[#This Row],[HomeTeam]],Table3[[Teams]:[D]],2),1,0)</f>
        <v>1</v>
      </c>
      <c r="U1066" s="45">
        <f>IF(VLOOKUP(Table2[[#This Row],[AwayTeam]],Table3[[Teams]:[D]],3)=VLOOKUP(Table2[[#This Row],[HomeTeam]],Table3[[Teams]:[D]],3),1,0)</f>
        <v>0</v>
      </c>
      <c r="V1066" s="45">
        <f>IF(VLOOKUP(Table2[[#This Row],[AwayTeam]],Table3[[Teams]:[D]],2)&lt;&gt;VLOOKUP(Table2[[#This Row],[HomeTeam]],Table3[[Teams]:[D]],2),1,0)</f>
        <v>0</v>
      </c>
    </row>
    <row r="1067" spans="1:22" x14ac:dyDescent="0.25">
      <c r="A1067" s="5"/>
      <c r="B1067" s="3">
        <v>45731</v>
      </c>
      <c r="C1067" s="10" t="s">
        <v>1179</v>
      </c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Row],[ActualResult]]), "_", IF(Table2[[#This Row],[ActualHomeScore]]=Table2[[#This Row],[PredictedHomeScore]], "Y", "N"))</f>
        <v>_</v>
      </c>
      <c r="R1067" s="2"/>
      <c r="S1067" s="2" t="str">
        <f t="shared" si="48"/>
        <v>_</v>
      </c>
      <c r="T1067" s="45">
        <f>IF(VLOOKUP(Table2[[#This Row],[AwayTeam]],Table3[[Teams]:[D]],2)=VLOOKUP(Table2[[#This Row],[HomeTeam]],Table3[[Teams]:[D]],2),1,0)</f>
        <v>1</v>
      </c>
      <c r="U1067" s="45">
        <f>IF(VLOOKUP(Table2[[#This Row],[AwayTeam]],Table3[[Teams]:[D]],3)=VLOOKUP(Table2[[#This Row],[HomeTeam]],Table3[[Teams]:[D]],3),1,0)</f>
        <v>0</v>
      </c>
      <c r="V1067" s="45">
        <f>IF(VLOOKUP(Table2[[#This Row],[AwayTeam]],Table3[[Teams]:[D]],2)&lt;&gt;VLOOKUP(Table2[[#This Row],[HomeTeam]],Table3[[Teams]:[D]],2),1,0)</f>
        <v>0</v>
      </c>
    </row>
    <row r="1068" spans="1:22" x14ac:dyDescent="0.25">
      <c r="B1068" s="1">
        <v>45732</v>
      </c>
      <c r="C1068" s="9" t="s">
        <v>1180</v>
      </c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Row],[ActualResult]]), "_", IF(Table2[[#This Row],[ActualHomeScore]]=Table2[[#This Row],[PredictedHomeScore]], "Y", "N"))</f>
        <v>_</v>
      </c>
      <c r="R1068" s="2"/>
      <c r="S1068" s="2" t="str">
        <f t="shared" si="48"/>
        <v>_</v>
      </c>
      <c r="T1068" s="45">
        <f>IF(VLOOKUP(Table2[[#This Row],[AwayTeam]],Table3[[Teams]:[D]],2)=VLOOKUP(Table2[[#This Row],[HomeTeam]],Table3[[Teams]:[D]],2),1,0)</f>
        <v>0</v>
      </c>
      <c r="U1068" s="45">
        <f>IF(VLOOKUP(Table2[[#This Row],[AwayTeam]],Table3[[Teams]:[D]],3)=VLOOKUP(Table2[[#This Row],[HomeTeam]],Table3[[Teams]:[D]],3),1,0)</f>
        <v>0</v>
      </c>
      <c r="V1068" s="45">
        <f>IF(VLOOKUP(Table2[[#This Row],[AwayTeam]],Table3[[Teams]:[D]],2)&lt;&gt;VLOOKUP(Table2[[#This Row],[HomeTeam]],Table3[[Teams]:[D]],2),1,0)</f>
        <v>1</v>
      </c>
    </row>
    <row r="1069" spans="1:22" x14ac:dyDescent="0.25">
      <c r="B1069" s="1">
        <v>45732</v>
      </c>
      <c r="C1069" s="9" t="s">
        <v>1181</v>
      </c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Row],[ActualResult]]), "_", IF(Table2[[#This Row],[ActualHomeScore]]=Table2[[#This Row],[PredictedHomeScore]], "Y", "N"))</f>
        <v>_</v>
      </c>
      <c r="R1069" s="2"/>
      <c r="S1069" s="2" t="str">
        <f t="shared" si="48"/>
        <v>_</v>
      </c>
      <c r="T1069" s="45">
        <f>IF(VLOOKUP(Table2[[#This Row],[AwayTeam]],Table3[[Teams]:[D]],2)=VLOOKUP(Table2[[#This Row],[HomeTeam]],Table3[[Teams]:[D]],2),1,0)</f>
        <v>1</v>
      </c>
      <c r="U1069" s="45">
        <f>IF(VLOOKUP(Table2[[#This Row],[AwayTeam]],Table3[[Teams]:[D]],3)=VLOOKUP(Table2[[#This Row],[HomeTeam]],Table3[[Teams]:[D]],3),1,0)</f>
        <v>1</v>
      </c>
      <c r="V1069" s="45">
        <f>IF(VLOOKUP(Table2[[#This Row],[AwayTeam]],Table3[[Teams]:[D]],2)&lt;&gt;VLOOKUP(Table2[[#This Row],[HomeTeam]],Table3[[Teams]:[D]],2),1,0)</f>
        <v>0</v>
      </c>
    </row>
    <row r="1070" spans="1:22" x14ac:dyDescent="0.25">
      <c r="B1070" s="1">
        <v>45732</v>
      </c>
      <c r="C1070" s="9" t="s">
        <v>1182</v>
      </c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Row],[ActualResult]]), "_", IF(Table2[[#This Row],[ActualHomeScore]]=Table2[[#This Row],[PredictedHomeScore]], "Y", "N"))</f>
        <v>_</v>
      </c>
      <c r="R1070" s="2"/>
      <c r="S1070" s="2" t="str">
        <f t="shared" si="48"/>
        <v>_</v>
      </c>
      <c r="T1070" s="45">
        <f>IF(VLOOKUP(Table2[[#This Row],[AwayTeam]],Table3[[Teams]:[D]],2)=VLOOKUP(Table2[[#This Row],[HomeTeam]],Table3[[Teams]:[D]],2),1,0)</f>
        <v>1</v>
      </c>
      <c r="U1070" s="45">
        <f>IF(VLOOKUP(Table2[[#This Row],[AwayTeam]],Table3[[Teams]:[D]],3)=VLOOKUP(Table2[[#This Row],[HomeTeam]],Table3[[Teams]:[D]],3),1,0)</f>
        <v>0</v>
      </c>
      <c r="V1070" s="45">
        <f>IF(VLOOKUP(Table2[[#This Row],[AwayTeam]],Table3[[Teams]:[D]],2)&lt;&gt;VLOOKUP(Table2[[#This Row],[HomeTeam]],Table3[[Teams]:[D]],2),1,0)</f>
        <v>0</v>
      </c>
    </row>
    <row r="1071" spans="1:22" x14ac:dyDescent="0.25">
      <c r="B1071" s="1">
        <v>45732</v>
      </c>
      <c r="C1071" s="9" t="s">
        <v>1183</v>
      </c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Row],[ActualResult]]), "_", IF(Table2[[#This Row],[ActualHomeScore]]=Table2[[#This Row],[PredictedHomeScore]], "Y", "N"))</f>
        <v>_</v>
      </c>
      <c r="R1071" s="2"/>
      <c r="S1071" s="2" t="str">
        <f t="shared" si="48"/>
        <v>_</v>
      </c>
      <c r="T1071" s="45">
        <f>IF(VLOOKUP(Table2[[#This Row],[AwayTeam]],Table3[[Teams]:[D]],2)=VLOOKUP(Table2[[#This Row],[HomeTeam]],Table3[[Teams]:[D]],2),1,0)</f>
        <v>0</v>
      </c>
      <c r="U1071" s="45">
        <f>IF(VLOOKUP(Table2[[#This Row],[AwayTeam]],Table3[[Teams]:[D]],3)=VLOOKUP(Table2[[#This Row],[HomeTeam]],Table3[[Teams]:[D]],3),1,0)</f>
        <v>0</v>
      </c>
      <c r="V1071" s="45">
        <f>IF(VLOOKUP(Table2[[#This Row],[AwayTeam]],Table3[[Teams]:[D]],2)&lt;&gt;VLOOKUP(Table2[[#This Row],[HomeTeam]],Table3[[Teams]:[D]],2),1,0)</f>
        <v>1</v>
      </c>
    </row>
    <row r="1072" spans="1:22" x14ac:dyDescent="0.25">
      <c r="B1072" s="1">
        <v>45732</v>
      </c>
      <c r="C1072" s="9" t="s">
        <v>1184</v>
      </c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Row],[ActualResult]]), "_", IF(Table2[[#This Row],[ActualHomeScore]]=Table2[[#This Row],[PredictedHomeScore]], "Y", "N"))</f>
        <v>_</v>
      </c>
      <c r="R1072" s="2"/>
      <c r="S1072" s="2" t="str">
        <f t="shared" si="48"/>
        <v>_</v>
      </c>
      <c r="T1072" s="45">
        <f>IF(VLOOKUP(Table2[[#This Row],[AwayTeam]],Table3[[Teams]:[D]],2)=VLOOKUP(Table2[[#This Row],[HomeTeam]],Table3[[Teams]:[D]],2),1,0)</f>
        <v>1</v>
      </c>
      <c r="U1072" s="45">
        <f>IF(VLOOKUP(Table2[[#This Row],[AwayTeam]],Table3[[Teams]:[D]],3)=VLOOKUP(Table2[[#This Row],[HomeTeam]],Table3[[Teams]:[D]],3),1,0)</f>
        <v>0</v>
      </c>
      <c r="V1072" s="45">
        <f>IF(VLOOKUP(Table2[[#This Row],[AwayTeam]],Table3[[Teams]:[D]],2)&lt;&gt;VLOOKUP(Table2[[#This Row],[HomeTeam]],Table3[[Teams]:[D]],2),1,0)</f>
        <v>0</v>
      </c>
    </row>
    <row r="1073" spans="1:22" x14ac:dyDescent="0.25">
      <c r="B1073" s="1">
        <v>45732</v>
      </c>
      <c r="C1073" s="9" t="s">
        <v>1185</v>
      </c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Row],[ActualResult]]), "_", IF(Table2[[#This Row],[ActualHomeScore]]=Table2[[#This Row],[PredictedHomeScore]], "Y", "N"))</f>
        <v>_</v>
      </c>
      <c r="R1073" s="2"/>
      <c r="S1073" s="2" t="str">
        <f t="shared" si="48"/>
        <v>_</v>
      </c>
      <c r="T1073" s="45">
        <f>IF(VLOOKUP(Table2[[#This Row],[AwayTeam]],Table3[[Teams]:[D]],2)=VLOOKUP(Table2[[#This Row],[HomeTeam]],Table3[[Teams]:[D]],2),1,0)</f>
        <v>1</v>
      </c>
      <c r="U1073" s="45">
        <f>IF(VLOOKUP(Table2[[#This Row],[AwayTeam]],Table3[[Teams]:[D]],3)=VLOOKUP(Table2[[#This Row],[HomeTeam]],Table3[[Teams]:[D]],3),1,0)</f>
        <v>0</v>
      </c>
      <c r="V1073" s="45">
        <f>IF(VLOOKUP(Table2[[#This Row],[AwayTeam]],Table3[[Teams]:[D]],2)&lt;&gt;VLOOKUP(Table2[[#This Row],[HomeTeam]],Table3[[Teams]:[D]],2),1,0)</f>
        <v>0</v>
      </c>
    </row>
    <row r="1074" spans="1:22" x14ac:dyDescent="0.25">
      <c r="A1074" s="5"/>
      <c r="B1074" s="3">
        <v>45732</v>
      </c>
      <c r="C1074" s="10" t="s">
        <v>1186</v>
      </c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Row],[ActualResult]]), "_", IF(Table2[[#This Row],[ActualHomeScore]]=Table2[[#This Row],[PredictedHomeScore]], "Y", "N"))</f>
        <v>_</v>
      </c>
      <c r="R1074" s="2"/>
      <c r="S1074" s="2" t="str">
        <f t="shared" si="48"/>
        <v>_</v>
      </c>
      <c r="T1074" s="45">
        <f>IF(VLOOKUP(Table2[[#This Row],[AwayTeam]],Table3[[Teams]:[D]],2)=VLOOKUP(Table2[[#This Row],[HomeTeam]],Table3[[Teams]:[D]],2),1,0)</f>
        <v>1</v>
      </c>
      <c r="U1074" s="45">
        <f>IF(VLOOKUP(Table2[[#This Row],[AwayTeam]],Table3[[Teams]:[D]],3)=VLOOKUP(Table2[[#This Row],[HomeTeam]],Table3[[Teams]:[D]],3),1,0)</f>
        <v>0</v>
      </c>
      <c r="V1074" s="45">
        <f>IF(VLOOKUP(Table2[[#This Row],[AwayTeam]],Table3[[Teams]:[D]],2)&lt;&gt;VLOOKUP(Table2[[#This Row],[HomeTeam]],Table3[[Teams]:[D]],2),1,0)</f>
        <v>0</v>
      </c>
    </row>
    <row r="1075" spans="1:22" x14ac:dyDescent="0.25">
      <c r="B1075" s="1">
        <v>45733</v>
      </c>
      <c r="C1075" s="9" t="s">
        <v>1187</v>
      </c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Row],[ActualResult]]), "_", IF(Table2[[#This Row],[ActualHomeScore]]=Table2[[#This Row],[PredictedHomeScore]], "Y", "N"))</f>
        <v>_</v>
      </c>
      <c r="R1075" s="2"/>
      <c r="S1075" s="2" t="str">
        <f t="shared" si="48"/>
        <v>_</v>
      </c>
      <c r="T1075" s="45">
        <f>IF(VLOOKUP(Table2[[#This Row],[AwayTeam]],Table3[[Teams]:[D]],2)=VLOOKUP(Table2[[#This Row],[HomeTeam]],Table3[[Teams]:[D]],2),1,0)</f>
        <v>1</v>
      </c>
      <c r="U1075" s="45">
        <f>IF(VLOOKUP(Table2[[#This Row],[AwayTeam]],Table3[[Teams]:[D]],3)=VLOOKUP(Table2[[#This Row],[HomeTeam]],Table3[[Teams]:[D]],3),1,0)</f>
        <v>1</v>
      </c>
      <c r="V1075" s="45">
        <f>IF(VLOOKUP(Table2[[#This Row],[AwayTeam]],Table3[[Teams]:[D]],2)&lt;&gt;VLOOKUP(Table2[[#This Row],[HomeTeam]],Table3[[Teams]:[D]],2),1,0)</f>
        <v>0</v>
      </c>
    </row>
    <row r="1076" spans="1:22" x14ac:dyDescent="0.25">
      <c r="B1076" s="1">
        <v>45733</v>
      </c>
      <c r="C1076" s="9" t="s">
        <v>1188</v>
      </c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Row],[ActualResult]]), "_", IF(Table2[[#This Row],[ActualHomeScore]]=Table2[[#This Row],[PredictedHomeScore]], "Y", "N"))</f>
        <v>_</v>
      </c>
      <c r="R1076" s="2"/>
      <c r="S1076" s="2" t="str">
        <f t="shared" si="48"/>
        <v>_</v>
      </c>
      <c r="T1076" s="45">
        <f>IF(VLOOKUP(Table2[[#This Row],[AwayTeam]],Table3[[Teams]:[D]],2)=VLOOKUP(Table2[[#This Row],[HomeTeam]],Table3[[Teams]:[D]],2),1,0)</f>
        <v>1</v>
      </c>
      <c r="U1076" s="45">
        <f>IF(VLOOKUP(Table2[[#This Row],[AwayTeam]],Table3[[Teams]:[D]],3)=VLOOKUP(Table2[[#This Row],[HomeTeam]],Table3[[Teams]:[D]],3),1,0)</f>
        <v>0</v>
      </c>
      <c r="V1076" s="45">
        <f>IF(VLOOKUP(Table2[[#This Row],[AwayTeam]],Table3[[Teams]:[D]],2)&lt;&gt;VLOOKUP(Table2[[#This Row],[HomeTeam]],Table3[[Teams]:[D]],2),1,0)</f>
        <v>0</v>
      </c>
    </row>
    <row r="1077" spans="1:22" x14ac:dyDescent="0.25">
      <c r="B1077" s="1">
        <v>45733</v>
      </c>
      <c r="C1077" s="9" t="s">
        <v>1189</v>
      </c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Row],[ActualResult]]), "_", IF(Table2[[#This Row],[ActualHomeScore]]=Table2[[#This Row],[PredictedHomeScore]], "Y", "N"))</f>
        <v>_</v>
      </c>
      <c r="R1077" s="2"/>
      <c r="S1077" s="2" t="str">
        <f t="shared" si="48"/>
        <v>_</v>
      </c>
      <c r="T1077" s="45">
        <f>IF(VLOOKUP(Table2[[#This Row],[AwayTeam]],Table3[[Teams]:[D]],2)=VLOOKUP(Table2[[#This Row],[HomeTeam]],Table3[[Teams]:[D]],2),1,0)</f>
        <v>1</v>
      </c>
      <c r="U1077" s="45">
        <f>IF(VLOOKUP(Table2[[#This Row],[AwayTeam]],Table3[[Teams]:[D]],3)=VLOOKUP(Table2[[#This Row],[HomeTeam]],Table3[[Teams]:[D]],3),1,0)</f>
        <v>1</v>
      </c>
      <c r="V1077" s="45">
        <f>IF(VLOOKUP(Table2[[#This Row],[AwayTeam]],Table3[[Teams]:[D]],2)&lt;&gt;VLOOKUP(Table2[[#This Row],[HomeTeam]],Table3[[Teams]:[D]],2),1,0)</f>
        <v>0</v>
      </c>
    </row>
    <row r="1078" spans="1:22" x14ac:dyDescent="0.25">
      <c r="B1078" s="1">
        <v>45733</v>
      </c>
      <c r="C1078" s="9" t="s">
        <v>1190</v>
      </c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Row],[ActualResult]]), "_", IF(Table2[[#This Row],[ActualHomeScore]]=Table2[[#This Row],[PredictedHomeScore]], "Y", "N"))</f>
        <v>_</v>
      </c>
      <c r="R1078" s="2"/>
      <c r="S1078" s="2" t="str">
        <f t="shared" si="48"/>
        <v>_</v>
      </c>
      <c r="T1078" s="45">
        <f>IF(VLOOKUP(Table2[[#This Row],[AwayTeam]],Table3[[Teams]:[D]],2)=VLOOKUP(Table2[[#This Row],[HomeTeam]],Table3[[Teams]:[D]],2),1,0)</f>
        <v>0</v>
      </c>
      <c r="U1078" s="45">
        <f>IF(VLOOKUP(Table2[[#This Row],[AwayTeam]],Table3[[Teams]:[D]],3)=VLOOKUP(Table2[[#This Row],[HomeTeam]],Table3[[Teams]:[D]],3),1,0)</f>
        <v>0</v>
      </c>
      <c r="V1078" s="45">
        <f>IF(VLOOKUP(Table2[[#This Row],[AwayTeam]],Table3[[Teams]:[D]],2)&lt;&gt;VLOOKUP(Table2[[#This Row],[HomeTeam]],Table3[[Teams]:[D]],2),1,0)</f>
        <v>1</v>
      </c>
    </row>
    <row r="1079" spans="1:22" x14ac:dyDescent="0.25">
      <c r="A1079" s="5"/>
      <c r="B1079" s="3">
        <v>45733</v>
      </c>
      <c r="C1079" s="10" t="s">
        <v>1191</v>
      </c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Row],[ActualResult]]), "_", IF(Table2[[#This Row],[ActualHomeScore]]=Table2[[#This Row],[PredictedHomeScore]], "Y", "N"))</f>
        <v>_</v>
      </c>
      <c r="R1079" s="2"/>
      <c r="S1079" s="2" t="str">
        <f t="shared" si="48"/>
        <v>_</v>
      </c>
      <c r="T1079" s="45">
        <f>IF(VLOOKUP(Table2[[#This Row],[AwayTeam]],Table3[[Teams]:[D]],2)=VLOOKUP(Table2[[#This Row],[HomeTeam]],Table3[[Teams]:[D]],2),1,0)</f>
        <v>1</v>
      </c>
      <c r="U1079" s="45">
        <f>IF(VLOOKUP(Table2[[#This Row],[AwayTeam]],Table3[[Teams]:[D]],3)=VLOOKUP(Table2[[#This Row],[HomeTeam]],Table3[[Teams]:[D]],3),1,0)</f>
        <v>0</v>
      </c>
      <c r="V1079" s="45">
        <f>IF(VLOOKUP(Table2[[#This Row],[AwayTeam]],Table3[[Teams]:[D]],2)&lt;&gt;VLOOKUP(Table2[[#This Row],[HomeTeam]],Table3[[Teams]:[D]],2),1,0)</f>
        <v>0</v>
      </c>
    </row>
    <row r="1080" spans="1:22" x14ac:dyDescent="0.25">
      <c r="B1080" s="1">
        <v>45734</v>
      </c>
      <c r="C1080" s="9" t="s">
        <v>1192</v>
      </c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Row],[ActualResult]]), "_", IF(Table2[[#This Row],[ActualHomeScore]]=Table2[[#This Row],[PredictedHomeScore]], "Y", "N"))</f>
        <v>_</v>
      </c>
      <c r="R1080" s="2"/>
      <c r="S1080" s="2" t="str">
        <f t="shared" si="48"/>
        <v>_</v>
      </c>
      <c r="T1080" s="45">
        <f>IF(VLOOKUP(Table2[[#This Row],[AwayTeam]],Table3[[Teams]:[D]],2)=VLOOKUP(Table2[[#This Row],[HomeTeam]],Table3[[Teams]:[D]],2),1,0)</f>
        <v>1</v>
      </c>
      <c r="U1080" s="45">
        <f>IF(VLOOKUP(Table2[[#This Row],[AwayTeam]],Table3[[Teams]:[D]],3)=VLOOKUP(Table2[[#This Row],[HomeTeam]],Table3[[Teams]:[D]],3),1,0)</f>
        <v>1</v>
      </c>
      <c r="V1080" s="45">
        <f>IF(VLOOKUP(Table2[[#This Row],[AwayTeam]],Table3[[Teams]:[D]],2)&lt;&gt;VLOOKUP(Table2[[#This Row],[HomeTeam]],Table3[[Teams]:[D]],2),1,0)</f>
        <v>0</v>
      </c>
    </row>
    <row r="1081" spans="1:22" x14ac:dyDescent="0.25">
      <c r="B1081" s="1">
        <v>45734</v>
      </c>
      <c r="C1081" s="9" t="s">
        <v>1193</v>
      </c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Row],[ActualResult]]), "_", IF(Table2[[#This Row],[ActualHomeScore]]=Table2[[#This Row],[PredictedHomeScore]], "Y", "N"))</f>
        <v>_</v>
      </c>
      <c r="R1081" s="2"/>
      <c r="S1081" s="2" t="str">
        <f t="shared" si="48"/>
        <v>_</v>
      </c>
      <c r="T1081" s="45">
        <f>IF(VLOOKUP(Table2[[#This Row],[AwayTeam]],Table3[[Teams]:[D]],2)=VLOOKUP(Table2[[#This Row],[HomeTeam]],Table3[[Teams]:[D]],2),1,0)</f>
        <v>0</v>
      </c>
      <c r="U1081" s="45">
        <f>IF(VLOOKUP(Table2[[#This Row],[AwayTeam]],Table3[[Teams]:[D]],3)=VLOOKUP(Table2[[#This Row],[HomeTeam]],Table3[[Teams]:[D]],3),1,0)</f>
        <v>0</v>
      </c>
      <c r="V1081" s="45">
        <f>IF(VLOOKUP(Table2[[#This Row],[AwayTeam]],Table3[[Teams]:[D]],2)&lt;&gt;VLOOKUP(Table2[[#This Row],[HomeTeam]],Table3[[Teams]:[D]],2),1,0)</f>
        <v>1</v>
      </c>
    </row>
    <row r="1082" spans="1:22" x14ac:dyDescent="0.25">
      <c r="B1082" s="1">
        <v>45734</v>
      </c>
      <c r="C1082" s="9" t="s">
        <v>1194</v>
      </c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Row],[ActualResult]]), "_", IF(Table2[[#This Row],[ActualHomeScore]]=Table2[[#This Row],[PredictedHomeScore]], "Y", "N"))</f>
        <v>_</v>
      </c>
      <c r="R1082" s="2"/>
      <c r="S1082" s="2" t="str">
        <f t="shared" si="48"/>
        <v>_</v>
      </c>
      <c r="T1082" s="45">
        <f>IF(VLOOKUP(Table2[[#This Row],[AwayTeam]],Table3[[Teams]:[D]],2)=VLOOKUP(Table2[[#This Row],[HomeTeam]],Table3[[Teams]:[D]],2),1,0)</f>
        <v>1</v>
      </c>
      <c r="U1082" s="45">
        <f>IF(VLOOKUP(Table2[[#This Row],[AwayTeam]],Table3[[Teams]:[D]],3)=VLOOKUP(Table2[[#This Row],[HomeTeam]],Table3[[Teams]:[D]],3),1,0)</f>
        <v>1</v>
      </c>
      <c r="V1082" s="45">
        <f>IF(VLOOKUP(Table2[[#This Row],[AwayTeam]],Table3[[Teams]:[D]],2)&lt;&gt;VLOOKUP(Table2[[#This Row],[HomeTeam]],Table3[[Teams]:[D]],2),1,0)</f>
        <v>0</v>
      </c>
    </row>
    <row r="1083" spans="1:22" x14ac:dyDescent="0.25">
      <c r="B1083" s="1">
        <v>45734</v>
      </c>
      <c r="C1083" s="9" t="s">
        <v>1195</v>
      </c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Row],[ActualResult]]), "_", IF(Table2[[#This Row],[ActualHomeScore]]=Table2[[#This Row],[PredictedHomeScore]], "Y", "N"))</f>
        <v>_</v>
      </c>
      <c r="R1083" s="2"/>
      <c r="S1083" s="2" t="str">
        <f t="shared" si="48"/>
        <v>_</v>
      </c>
      <c r="T1083" s="45">
        <f>IF(VLOOKUP(Table2[[#This Row],[AwayTeam]],Table3[[Teams]:[D]],2)=VLOOKUP(Table2[[#This Row],[HomeTeam]],Table3[[Teams]:[D]],2),1,0)</f>
        <v>1</v>
      </c>
      <c r="U1083" s="45">
        <f>IF(VLOOKUP(Table2[[#This Row],[AwayTeam]],Table3[[Teams]:[D]],3)=VLOOKUP(Table2[[#This Row],[HomeTeam]],Table3[[Teams]:[D]],3),1,0)</f>
        <v>0</v>
      </c>
      <c r="V1083" s="45">
        <f>IF(VLOOKUP(Table2[[#This Row],[AwayTeam]],Table3[[Teams]:[D]],2)&lt;&gt;VLOOKUP(Table2[[#This Row],[HomeTeam]],Table3[[Teams]:[D]],2),1,0)</f>
        <v>0</v>
      </c>
    </row>
    <row r="1084" spans="1:22" x14ac:dyDescent="0.25">
      <c r="B1084" s="1">
        <v>45734</v>
      </c>
      <c r="C1084" s="9" t="s">
        <v>1196</v>
      </c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Row],[ActualResult]]), "_", IF(Table2[[#This Row],[ActualHomeScore]]=Table2[[#This Row],[PredictedHomeScore]], "Y", "N"))</f>
        <v>_</v>
      </c>
      <c r="R1084" s="2"/>
      <c r="S1084" s="2" t="str">
        <f t="shared" si="48"/>
        <v>_</v>
      </c>
      <c r="T1084" s="45">
        <f>IF(VLOOKUP(Table2[[#This Row],[AwayTeam]],Table3[[Teams]:[D]],2)=VLOOKUP(Table2[[#This Row],[HomeTeam]],Table3[[Teams]:[D]],2),1,0)</f>
        <v>1</v>
      </c>
      <c r="U1084" s="45">
        <f>IF(VLOOKUP(Table2[[#This Row],[AwayTeam]],Table3[[Teams]:[D]],3)=VLOOKUP(Table2[[#This Row],[HomeTeam]],Table3[[Teams]:[D]],3),1,0)</f>
        <v>0</v>
      </c>
      <c r="V1084" s="45">
        <f>IF(VLOOKUP(Table2[[#This Row],[AwayTeam]],Table3[[Teams]:[D]],2)&lt;&gt;VLOOKUP(Table2[[#This Row],[HomeTeam]],Table3[[Teams]:[D]],2),1,0)</f>
        <v>0</v>
      </c>
    </row>
    <row r="1085" spans="1:22" x14ac:dyDescent="0.25">
      <c r="B1085" s="1">
        <v>45734</v>
      </c>
      <c r="C1085" s="9" t="s">
        <v>1197</v>
      </c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Row],[ActualResult]]), "_", IF(Table2[[#This Row],[ActualHomeScore]]=Table2[[#This Row],[PredictedHomeScore]], "Y", "N"))</f>
        <v>_</v>
      </c>
      <c r="R1085" s="2"/>
      <c r="S1085" s="2" t="str">
        <f t="shared" si="48"/>
        <v>_</v>
      </c>
      <c r="T1085" s="45">
        <f>IF(VLOOKUP(Table2[[#This Row],[AwayTeam]],Table3[[Teams]:[D]],2)=VLOOKUP(Table2[[#This Row],[HomeTeam]],Table3[[Teams]:[D]],2),1,0)</f>
        <v>1</v>
      </c>
      <c r="U1085" s="45">
        <f>IF(VLOOKUP(Table2[[#This Row],[AwayTeam]],Table3[[Teams]:[D]],3)=VLOOKUP(Table2[[#This Row],[HomeTeam]],Table3[[Teams]:[D]],3),1,0)</f>
        <v>0</v>
      </c>
      <c r="V1085" s="45">
        <f>IF(VLOOKUP(Table2[[#This Row],[AwayTeam]],Table3[[Teams]:[D]],2)&lt;&gt;VLOOKUP(Table2[[#This Row],[HomeTeam]],Table3[[Teams]:[D]],2),1,0)</f>
        <v>0</v>
      </c>
    </row>
    <row r="1086" spans="1:22" x14ac:dyDescent="0.25">
      <c r="B1086" s="1">
        <v>45734</v>
      </c>
      <c r="C1086" s="9" t="s">
        <v>1198</v>
      </c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Row],[ActualResult]]), "_", IF(Table2[[#This Row],[ActualHomeScore]]=Table2[[#This Row],[PredictedHomeScore]], "Y", "N"))</f>
        <v>_</v>
      </c>
      <c r="R1086" s="2"/>
      <c r="S1086" s="2" t="str">
        <f t="shared" si="48"/>
        <v>_</v>
      </c>
      <c r="T1086" s="45">
        <f>IF(VLOOKUP(Table2[[#This Row],[AwayTeam]],Table3[[Teams]:[D]],2)=VLOOKUP(Table2[[#This Row],[HomeTeam]],Table3[[Teams]:[D]],2),1,0)</f>
        <v>1</v>
      </c>
      <c r="U1086" s="45">
        <f>IF(VLOOKUP(Table2[[#This Row],[AwayTeam]],Table3[[Teams]:[D]],3)=VLOOKUP(Table2[[#This Row],[HomeTeam]],Table3[[Teams]:[D]],3),1,0)</f>
        <v>1</v>
      </c>
      <c r="V1086" s="45">
        <f>IF(VLOOKUP(Table2[[#This Row],[AwayTeam]],Table3[[Teams]:[D]],2)&lt;&gt;VLOOKUP(Table2[[#This Row],[HomeTeam]],Table3[[Teams]:[D]],2),1,0)</f>
        <v>0</v>
      </c>
    </row>
    <row r="1087" spans="1:22" x14ac:dyDescent="0.25">
      <c r="B1087" s="1">
        <v>45734</v>
      </c>
      <c r="C1087" s="9" t="s">
        <v>1199</v>
      </c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Row],[ActualResult]]), "_", IF(Table2[[#This Row],[ActualHomeScore]]=Table2[[#This Row],[PredictedHomeScore]], "Y", "N"))</f>
        <v>_</v>
      </c>
      <c r="R1087" s="2"/>
      <c r="S1087" s="2" t="str">
        <f t="shared" si="48"/>
        <v>_</v>
      </c>
      <c r="T1087" s="45">
        <f>IF(VLOOKUP(Table2[[#This Row],[AwayTeam]],Table3[[Teams]:[D]],2)=VLOOKUP(Table2[[#This Row],[HomeTeam]],Table3[[Teams]:[D]],2),1,0)</f>
        <v>1</v>
      </c>
      <c r="U1087" s="45">
        <f>IF(VLOOKUP(Table2[[#This Row],[AwayTeam]],Table3[[Teams]:[D]],3)=VLOOKUP(Table2[[#This Row],[HomeTeam]],Table3[[Teams]:[D]],3),1,0)</f>
        <v>0</v>
      </c>
      <c r="V1087" s="45">
        <f>IF(VLOOKUP(Table2[[#This Row],[AwayTeam]],Table3[[Teams]:[D]],2)&lt;&gt;VLOOKUP(Table2[[#This Row],[HomeTeam]],Table3[[Teams]:[D]],2),1,0)</f>
        <v>0</v>
      </c>
    </row>
    <row r="1088" spans="1:22" x14ac:dyDescent="0.25">
      <c r="A1088" s="5"/>
      <c r="B1088" s="3">
        <v>45734</v>
      </c>
      <c r="C1088" s="10" t="s">
        <v>1200</v>
      </c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Row],[ActualResult]]), "_", IF(Table2[[#This Row],[ActualHomeScore]]=Table2[[#This Row],[PredictedHomeScore]], "Y", "N"))</f>
        <v>_</v>
      </c>
      <c r="R1088" s="2"/>
      <c r="S1088" s="2" t="str">
        <f t="shared" si="48"/>
        <v>_</v>
      </c>
      <c r="T1088" s="45">
        <f>IF(VLOOKUP(Table2[[#This Row],[AwayTeam]],Table3[[Teams]:[D]],2)=VLOOKUP(Table2[[#This Row],[HomeTeam]],Table3[[Teams]:[D]],2),1,0)</f>
        <v>1</v>
      </c>
      <c r="U1088" s="45">
        <f>IF(VLOOKUP(Table2[[#This Row],[AwayTeam]],Table3[[Teams]:[D]],3)=VLOOKUP(Table2[[#This Row],[HomeTeam]],Table3[[Teams]:[D]],3),1,0)</f>
        <v>0</v>
      </c>
      <c r="V1088" s="45">
        <f>IF(VLOOKUP(Table2[[#This Row],[AwayTeam]],Table3[[Teams]:[D]],2)&lt;&gt;VLOOKUP(Table2[[#This Row],[HomeTeam]],Table3[[Teams]:[D]],2),1,0)</f>
        <v>0</v>
      </c>
    </row>
    <row r="1089" spans="1:22" x14ac:dyDescent="0.25">
      <c r="B1089" s="1">
        <v>45735</v>
      </c>
      <c r="C1089" s="9" t="s">
        <v>1201</v>
      </c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Row],[ActualResult]]), "_", IF(Table2[[#This Row],[ActualHomeScore]]=Table2[[#This Row],[PredictedHomeScore]], "Y", "N"))</f>
        <v>_</v>
      </c>
      <c r="R1089" s="2"/>
      <c r="S1089" s="2" t="str">
        <f t="shared" si="48"/>
        <v>_</v>
      </c>
      <c r="T1089" s="45">
        <f>IF(VLOOKUP(Table2[[#This Row],[AwayTeam]],Table3[[Teams]:[D]],2)=VLOOKUP(Table2[[#This Row],[HomeTeam]],Table3[[Teams]:[D]],2),1,0)</f>
        <v>0</v>
      </c>
      <c r="U1089" s="45">
        <f>IF(VLOOKUP(Table2[[#This Row],[AwayTeam]],Table3[[Teams]:[D]],3)=VLOOKUP(Table2[[#This Row],[HomeTeam]],Table3[[Teams]:[D]],3),1,0)</f>
        <v>0</v>
      </c>
      <c r="V1089" s="45">
        <f>IF(VLOOKUP(Table2[[#This Row],[AwayTeam]],Table3[[Teams]:[D]],2)&lt;&gt;VLOOKUP(Table2[[#This Row],[HomeTeam]],Table3[[Teams]:[D]],2),1,0)</f>
        <v>1</v>
      </c>
    </row>
    <row r="1090" spans="1:22" x14ac:dyDescent="0.25">
      <c r="A1090" s="5"/>
      <c r="B1090" s="3">
        <v>45735</v>
      </c>
      <c r="C1090" s="10" t="s">
        <v>1202</v>
      </c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Row],[ActualResult]]), "_", IF(Table2[[#This Row],[ActualHomeScore]]=Table2[[#This Row],[PredictedHomeScore]], "Y", "N"))</f>
        <v>_</v>
      </c>
      <c r="R1090" s="2"/>
      <c r="S1090" s="2" t="str">
        <f t="shared" si="48"/>
        <v>_</v>
      </c>
      <c r="T1090" s="45">
        <f>IF(VLOOKUP(Table2[[#This Row],[AwayTeam]],Table3[[Teams]:[D]],2)=VLOOKUP(Table2[[#This Row],[HomeTeam]],Table3[[Teams]:[D]],2),1,0)</f>
        <v>1</v>
      </c>
      <c r="U1090" s="45">
        <f>IF(VLOOKUP(Table2[[#This Row],[AwayTeam]],Table3[[Teams]:[D]],3)=VLOOKUP(Table2[[#This Row],[HomeTeam]],Table3[[Teams]:[D]],3),1,0)</f>
        <v>0</v>
      </c>
      <c r="V1090" s="45">
        <f>IF(VLOOKUP(Table2[[#This Row],[AwayTeam]],Table3[[Teams]:[D]],2)&lt;&gt;VLOOKUP(Table2[[#This Row],[HomeTeam]],Table3[[Teams]:[D]],2),1,0)</f>
        <v>0</v>
      </c>
    </row>
    <row r="1091" spans="1:22" x14ac:dyDescent="0.25">
      <c r="B1091" s="1">
        <v>45736</v>
      </c>
      <c r="C1091" s="9" t="s">
        <v>1203</v>
      </c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Row],[ActualResult]]),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  <c r="T1091" s="45">
        <f>IF(VLOOKUP(Table2[[#This Row],[AwayTeam]],Table3[[Teams]:[D]],2)=VLOOKUP(Table2[[#This Row],[HomeTeam]],Table3[[Teams]:[D]],2),1,0)</f>
        <v>0</v>
      </c>
      <c r="U1091" s="45">
        <f>IF(VLOOKUP(Table2[[#This Row],[AwayTeam]],Table3[[Teams]:[D]],3)=VLOOKUP(Table2[[#This Row],[HomeTeam]],Table3[[Teams]:[D]],3),1,0)</f>
        <v>0</v>
      </c>
      <c r="V1091" s="45">
        <f>IF(VLOOKUP(Table2[[#This Row],[AwayTeam]],Table3[[Teams]:[D]],2)&lt;&gt;VLOOKUP(Table2[[#This Row],[HomeTeam]],Table3[[Teams]:[D]],2),1,0)</f>
        <v>1</v>
      </c>
    </row>
    <row r="1092" spans="1:22" x14ac:dyDescent="0.25">
      <c r="B1092" s="1">
        <v>45736</v>
      </c>
      <c r="C1092" s="9" t="s">
        <v>1204</v>
      </c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Row],[ActualResult]]), "_", IF(Table2[[#This Row],[ActualHomeScore]]=Table2[[#This Row],[PredictedHomeScore]], "Y", "N"))</f>
        <v>_</v>
      </c>
      <c r="R1092" s="2"/>
      <c r="S1092" s="2" t="str">
        <f t="shared" si="51"/>
        <v>_</v>
      </c>
      <c r="T1092" s="45">
        <f>IF(VLOOKUP(Table2[[#This Row],[AwayTeam]],Table3[[Teams]:[D]],2)=VLOOKUP(Table2[[#This Row],[HomeTeam]],Table3[[Teams]:[D]],2),1,0)</f>
        <v>0</v>
      </c>
      <c r="U1092" s="45">
        <f>IF(VLOOKUP(Table2[[#This Row],[AwayTeam]],Table3[[Teams]:[D]],3)=VLOOKUP(Table2[[#This Row],[HomeTeam]],Table3[[Teams]:[D]],3),1,0)</f>
        <v>0</v>
      </c>
      <c r="V1092" s="45">
        <f>IF(VLOOKUP(Table2[[#This Row],[AwayTeam]],Table3[[Teams]:[D]],2)&lt;&gt;VLOOKUP(Table2[[#This Row],[HomeTeam]],Table3[[Teams]:[D]],2),1,0)</f>
        <v>1</v>
      </c>
    </row>
    <row r="1093" spans="1:22" x14ac:dyDescent="0.25">
      <c r="B1093" s="1">
        <v>45736</v>
      </c>
      <c r="C1093" s="9" t="s">
        <v>1205</v>
      </c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Row],[ActualResult]]), "_", IF(Table2[[#This Row],[ActualHomeScore]]=Table2[[#This Row],[PredictedHomeScore]], "Y", "N"))</f>
        <v>_</v>
      </c>
      <c r="R1093" s="2"/>
      <c r="S1093" s="2" t="str">
        <f t="shared" si="51"/>
        <v>_</v>
      </c>
      <c r="T1093" s="45">
        <f>IF(VLOOKUP(Table2[[#This Row],[AwayTeam]],Table3[[Teams]:[D]],2)=VLOOKUP(Table2[[#This Row],[HomeTeam]],Table3[[Teams]:[D]],2),1,0)</f>
        <v>1</v>
      </c>
      <c r="U1093" s="45">
        <f>IF(VLOOKUP(Table2[[#This Row],[AwayTeam]],Table3[[Teams]:[D]],3)=VLOOKUP(Table2[[#This Row],[HomeTeam]],Table3[[Teams]:[D]],3),1,0)</f>
        <v>0</v>
      </c>
      <c r="V1093" s="45">
        <f>IF(VLOOKUP(Table2[[#This Row],[AwayTeam]],Table3[[Teams]:[D]],2)&lt;&gt;VLOOKUP(Table2[[#This Row],[HomeTeam]],Table3[[Teams]:[D]],2),1,0)</f>
        <v>0</v>
      </c>
    </row>
    <row r="1094" spans="1:22" x14ac:dyDescent="0.25">
      <c r="B1094" s="1">
        <v>45736</v>
      </c>
      <c r="C1094" s="9" t="s">
        <v>1206</v>
      </c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Row],[ActualResult]]), "_", IF(Table2[[#This Row],[ActualHomeScore]]=Table2[[#This Row],[PredictedHomeScore]], "Y", "N"))</f>
        <v>_</v>
      </c>
      <c r="R1094" s="2"/>
      <c r="S1094" s="2" t="str">
        <f t="shared" si="51"/>
        <v>_</v>
      </c>
      <c r="T1094" s="45">
        <f>IF(VLOOKUP(Table2[[#This Row],[AwayTeam]],Table3[[Teams]:[D]],2)=VLOOKUP(Table2[[#This Row],[HomeTeam]],Table3[[Teams]:[D]],2),1,0)</f>
        <v>1</v>
      </c>
      <c r="U1094" s="45">
        <f>IF(VLOOKUP(Table2[[#This Row],[AwayTeam]],Table3[[Teams]:[D]],3)=VLOOKUP(Table2[[#This Row],[HomeTeam]],Table3[[Teams]:[D]],3),1,0)</f>
        <v>1</v>
      </c>
      <c r="V1094" s="45">
        <f>IF(VLOOKUP(Table2[[#This Row],[AwayTeam]],Table3[[Teams]:[D]],2)&lt;&gt;VLOOKUP(Table2[[#This Row],[HomeTeam]],Table3[[Teams]:[D]],2),1,0)</f>
        <v>0</v>
      </c>
    </row>
    <row r="1095" spans="1:22" x14ac:dyDescent="0.25">
      <c r="B1095" s="1">
        <v>45736</v>
      </c>
      <c r="C1095" s="9" t="s">
        <v>1207</v>
      </c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Row],[ActualResult]]), "_", IF(Table2[[#This Row],[ActualHomeScore]]=Table2[[#This Row],[PredictedHomeScore]], "Y", "N"))</f>
        <v>_</v>
      </c>
      <c r="R1095" s="2"/>
      <c r="S1095" s="2" t="str">
        <f t="shared" si="51"/>
        <v>_</v>
      </c>
      <c r="T1095" s="45">
        <f>IF(VLOOKUP(Table2[[#This Row],[AwayTeam]],Table3[[Teams]:[D]],2)=VLOOKUP(Table2[[#This Row],[HomeTeam]],Table3[[Teams]:[D]],2),1,0)</f>
        <v>1</v>
      </c>
      <c r="U1095" s="45">
        <f>IF(VLOOKUP(Table2[[#This Row],[AwayTeam]],Table3[[Teams]:[D]],3)=VLOOKUP(Table2[[#This Row],[HomeTeam]],Table3[[Teams]:[D]],3),1,0)</f>
        <v>0</v>
      </c>
      <c r="V1095" s="45">
        <f>IF(VLOOKUP(Table2[[#This Row],[AwayTeam]],Table3[[Teams]:[D]],2)&lt;&gt;VLOOKUP(Table2[[#This Row],[HomeTeam]],Table3[[Teams]:[D]],2),1,0)</f>
        <v>0</v>
      </c>
    </row>
    <row r="1096" spans="1:22" x14ac:dyDescent="0.25">
      <c r="B1096" s="1">
        <v>45736</v>
      </c>
      <c r="C1096" s="9" t="s">
        <v>1208</v>
      </c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Row],[ActualResult]]), "_", IF(Table2[[#This Row],[ActualHomeScore]]=Table2[[#This Row],[PredictedHomeScore]], "Y", "N"))</f>
        <v>_</v>
      </c>
      <c r="R1096" s="2"/>
      <c r="S1096" s="2" t="str">
        <f t="shared" si="51"/>
        <v>_</v>
      </c>
      <c r="T1096" s="45">
        <f>IF(VLOOKUP(Table2[[#This Row],[AwayTeam]],Table3[[Teams]:[D]],2)=VLOOKUP(Table2[[#This Row],[HomeTeam]],Table3[[Teams]:[D]],2),1,0)</f>
        <v>1</v>
      </c>
      <c r="U1096" s="45">
        <f>IF(VLOOKUP(Table2[[#This Row],[AwayTeam]],Table3[[Teams]:[D]],3)=VLOOKUP(Table2[[#This Row],[HomeTeam]],Table3[[Teams]:[D]],3),1,0)</f>
        <v>0</v>
      </c>
      <c r="V1096" s="45">
        <f>IF(VLOOKUP(Table2[[#This Row],[AwayTeam]],Table3[[Teams]:[D]],2)&lt;&gt;VLOOKUP(Table2[[#This Row],[HomeTeam]],Table3[[Teams]:[D]],2),1,0)</f>
        <v>0</v>
      </c>
    </row>
    <row r="1097" spans="1:22" x14ac:dyDescent="0.25">
      <c r="B1097" s="1">
        <v>45736</v>
      </c>
      <c r="C1097" s="9" t="s">
        <v>1209</v>
      </c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Row],[ActualResult]]), "_", IF(Table2[[#This Row],[ActualHomeScore]]=Table2[[#This Row],[PredictedHomeScore]], "Y", "N"))</f>
        <v>_</v>
      </c>
      <c r="R1097" s="2"/>
      <c r="S1097" s="2" t="str">
        <f t="shared" si="51"/>
        <v>_</v>
      </c>
      <c r="T1097" s="45">
        <f>IF(VLOOKUP(Table2[[#This Row],[AwayTeam]],Table3[[Teams]:[D]],2)=VLOOKUP(Table2[[#This Row],[HomeTeam]],Table3[[Teams]:[D]],2),1,0)</f>
        <v>1</v>
      </c>
      <c r="U1097" s="45">
        <f>IF(VLOOKUP(Table2[[#This Row],[AwayTeam]],Table3[[Teams]:[D]],3)=VLOOKUP(Table2[[#This Row],[HomeTeam]],Table3[[Teams]:[D]],3),1,0)</f>
        <v>0</v>
      </c>
      <c r="V1097" s="45">
        <f>IF(VLOOKUP(Table2[[#This Row],[AwayTeam]],Table3[[Teams]:[D]],2)&lt;&gt;VLOOKUP(Table2[[#This Row],[HomeTeam]],Table3[[Teams]:[D]],2),1,0)</f>
        <v>0</v>
      </c>
    </row>
    <row r="1098" spans="1:22" x14ac:dyDescent="0.25">
      <c r="B1098" s="1">
        <v>45736</v>
      </c>
      <c r="C1098" s="9" t="s">
        <v>1210</v>
      </c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Row],[ActualResult]]), "_", IF(Table2[[#This Row],[ActualHomeScore]]=Table2[[#This Row],[PredictedHomeScore]], "Y", "N"))</f>
        <v>_</v>
      </c>
      <c r="R1098" s="2"/>
      <c r="S1098" s="2" t="str">
        <f t="shared" si="51"/>
        <v>_</v>
      </c>
      <c r="T1098" s="45">
        <f>IF(VLOOKUP(Table2[[#This Row],[AwayTeam]],Table3[[Teams]:[D]],2)=VLOOKUP(Table2[[#This Row],[HomeTeam]],Table3[[Teams]:[D]],2),1,0)</f>
        <v>1</v>
      </c>
      <c r="U1098" s="45">
        <f>IF(VLOOKUP(Table2[[#This Row],[AwayTeam]],Table3[[Teams]:[D]],3)=VLOOKUP(Table2[[#This Row],[HomeTeam]],Table3[[Teams]:[D]],3),1,0)</f>
        <v>0</v>
      </c>
      <c r="V1098" s="45">
        <f>IF(VLOOKUP(Table2[[#This Row],[AwayTeam]],Table3[[Teams]:[D]],2)&lt;&gt;VLOOKUP(Table2[[#This Row],[HomeTeam]],Table3[[Teams]:[D]],2),1,0)</f>
        <v>0</v>
      </c>
    </row>
    <row r="1099" spans="1:22" x14ac:dyDescent="0.25">
      <c r="B1099" s="1">
        <v>45736</v>
      </c>
      <c r="C1099" s="9" t="s">
        <v>1211</v>
      </c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Row],[ActualResult]]), "_", IF(Table2[[#This Row],[ActualHomeScore]]=Table2[[#This Row],[PredictedHomeScore]], "Y", "N"))</f>
        <v>_</v>
      </c>
      <c r="R1099" s="2"/>
      <c r="S1099" s="2" t="str">
        <f t="shared" si="51"/>
        <v>_</v>
      </c>
      <c r="T1099" s="45">
        <f>IF(VLOOKUP(Table2[[#This Row],[AwayTeam]],Table3[[Teams]:[D]],2)=VLOOKUP(Table2[[#This Row],[HomeTeam]],Table3[[Teams]:[D]],2),1,0)</f>
        <v>0</v>
      </c>
      <c r="U1099" s="45">
        <f>IF(VLOOKUP(Table2[[#This Row],[AwayTeam]],Table3[[Teams]:[D]],3)=VLOOKUP(Table2[[#This Row],[HomeTeam]],Table3[[Teams]:[D]],3),1,0)</f>
        <v>0</v>
      </c>
      <c r="V1099" s="45">
        <f>IF(VLOOKUP(Table2[[#This Row],[AwayTeam]],Table3[[Teams]:[D]],2)&lt;&gt;VLOOKUP(Table2[[#This Row],[HomeTeam]],Table3[[Teams]:[D]],2),1,0)</f>
        <v>1</v>
      </c>
    </row>
    <row r="1100" spans="1:22" x14ac:dyDescent="0.25">
      <c r="B1100" s="1">
        <v>45736</v>
      </c>
      <c r="C1100" s="9" t="s">
        <v>1212</v>
      </c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Row],[ActualResult]]), "_", IF(Table2[[#This Row],[ActualHomeScore]]=Table2[[#This Row],[PredictedHomeScore]], "Y", "N"))</f>
        <v>_</v>
      </c>
      <c r="R1100" s="2"/>
      <c r="S1100" s="2" t="str">
        <f t="shared" si="51"/>
        <v>_</v>
      </c>
      <c r="T1100" s="45">
        <f>IF(VLOOKUP(Table2[[#This Row],[AwayTeam]],Table3[[Teams]:[D]],2)=VLOOKUP(Table2[[#This Row],[HomeTeam]],Table3[[Teams]:[D]],2),1,0)</f>
        <v>1</v>
      </c>
      <c r="U1100" s="45">
        <f>IF(VLOOKUP(Table2[[#This Row],[AwayTeam]],Table3[[Teams]:[D]],3)=VLOOKUP(Table2[[#This Row],[HomeTeam]],Table3[[Teams]:[D]],3),1,0)</f>
        <v>0</v>
      </c>
      <c r="V1100" s="45">
        <f>IF(VLOOKUP(Table2[[#This Row],[AwayTeam]],Table3[[Teams]:[D]],2)&lt;&gt;VLOOKUP(Table2[[#This Row],[HomeTeam]],Table3[[Teams]:[D]],2),1,0)</f>
        <v>0</v>
      </c>
    </row>
    <row r="1101" spans="1:22" x14ac:dyDescent="0.25">
      <c r="B1101" s="1">
        <v>45736</v>
      </c>
      <c r="C1101" s="9" t="s">
        <v>1213</v>
      </c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Row],[ActualResult]]), "_", IF(Table2[[#This Row],[ActualHomeScore]]=Table2[[#This Row],[PredictedHomeScore]], "Y", "N"))</f>
        <v>_</v>
      </c>
      <c r="R1101" s="2"/>
      <c r="S1101" s="2" t="str">
        <f t="shared" si="51"/>
        <v>_</v>
      </c>
      <c r="T1101" s="45">
        <f>IF(VLOOKUP(Table2[[#This Row],[AwayTeam]],Table3[[Teams]:[D]],2)=VLOOKUP(Table2[[#This Row],[HomeTeam]],Table3[[Teams]:[D]],2),1,0)</f>
        <v>1</v>
      </c>
      <c r="U1101" s="45">
        <f>IF(VLOOKUP(Table2[[#This Row],[AwayTeam]],Table3[[Teams]:[D]],3)=VLOOKUP(Table2[[#This Row],[HomeTeam]],Table3[[Teams]:[D]],3),1,0)</f>
        <v>0</v>
      </c>
      <c r="V1101" s="45">
        <f>IF(VLOOKUP(Table2[[#This Row],[AwayTeam]],Table3[[Teams]:[D]],2)&lt;&gt;VLOOKUP(Table2[[#This Row],[HomeTeam]],Table3[[Teams]:[D]],2),1,0)</f>
        <v>0</v>
      </c>
    </row>
    <row r="1102" spans="1:22" x14ac:dyDescent="0.25">
      <c r="B1102" s="1">
        <v>45736</v>
      </c>
      <c r="C1102" s="9" t="s">
        <v>1214</v>
      </c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Row],[ActualResult]]), "_", IF(Table2[[#This Row],[ActualHomeScore]]=Table2[[#This Row],[PredictedHomeScore]], "Y", "N"))</f>
        <v>_</v>
      </c>
      <c r="R1102" s="2"/>
      <c r="S1102" s="2" t="str">
        <f t="shared" si="51"/>
        <v>_</v>
      </c>
      <c r="T1102" s="45">
        <f>IF(VLOOKUP(Table2[[#This Row],[AwayTeam]],Table3[[Teams]:[D]],2)=VLOOKUP(Table2[[#This Row],[HomeTeam]],Table3[[Teams]:[D]],2),1,0)</f>
        <v>0</v>
      </c>
      <c r="U1102" s="45">
        <f>IF(VLOOKUP(Table2[[#This Row],[AwayTeam]],Table3[[Teams]:[D]],3)=VLOOKUP(Table2[[#This Row],[HomeTeam]],Table3[[Teams]:[D]],3),1,0)</f>
        <v>0</v>
      </c>
      <c r="V1102" s="45">
        <f>IF(VLOOKUP(Table2[[#This Row],[AwayTeam]],Table3[[Teams]:[D]],2)&lt;&gt;VLOOKUP(Table2[[#This Row],[HomeTeam]],Table3[[Teams]:[D]],2),1,0)</f>
        <v>1</v>
      </c>
    </row>
    <row r="1103" spans="1:22" x14ac:dyDescent="0.25">
      <c r="B1103" s="1">
        <v>45736</v>
      </c>
      <c r="C1103" s="9" t="s">
        <v>1215</v>
      </c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Row],[ActualResult]]), "_", IF(Table2[[#This Row],[ActualHomeScore]]=Table2[[#This Row],[PredictedHomeScore]], "Y", "N"))</f>
        <v>_</v>
      </c>
      <c r="R1103" s="2"/>
      <c r="S1103" s="2" t="str">
        <f t="shared" si="51"/>
        <v>_</v>
      </c>
      <c r="T1103" s="45">
        <f>IF(VLOOKUP(Table2[[#This Row],[AwayTeam]],Table3[[Teams]:[D]],2)=VLOOKUP(Table2[[#This Row],[HomeTeam]],Table3[[Teams]:[D]],2),1,0)</f>
        <v>0</v>
      </c>
      <c r="U1103" s="45">
        <f>IF(VLOOKUP(Table2[[#This Row],[AwayTeam]],Table3[[Teams]:[D]],3)=VLOOKUP(Table2[[#This Row],[HomeTeam]],Table3[[Teams]:[D]],3),1,0)</f>
        <v>0</v>
      </c>
      <c r="V1103" s="45">
        <f>IF(VLOOKUP(Table2[[#This Row],[AwayTeam]],Table3[[Teams]:[D]],2)&lt;&gt;VLOOKUP(Table2[[#This Row],[HomeTeam]],Table3[[Teams]:[D]],2),1,0)</f>
        <v>1</v>
      </c>
    </row>
    <row r="1104" spans="1:22" x14ac:dyDescent="0.25">
      <c r="A1104" s="5"/>
      <c r="B1104" s="3">
        <v>45736</v>
      </c>
      <c r="C1104" s="10" t="s">
        <v>1216</v>
      </c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Row],[ActualResult]]), "_", IF(Table2[[#This Row],[ActualHomeScore]]=Table2[[#This Row],[PredictedHomeScore]], "Y", "N"))</f>
        <v>_</v>
      </c>
      <c r="R1104" s="2"/>
      <c r="S1104" s="2" t="str">
        <f t="shared" si="51"/>
        <v>_</v>
      </c>
      <c r="T1104" s="45">
        <f>IF(VLOOKUP(Table2[[#This Row],[AwayTeam]],Table3[[Teams]:[D]],2)=VLOOKUP(Table2[[#This Row],[HomeTeam]],Table3[[Teams]:[D]],2),1,0)</f>
        <v>0</v>
      </c>
      <c r="U1104" s="45">
        <f>IF(VLOOKUP(Table2[[#This Row],[AwayTeam]],Table3[[Teams]:[D]],3)=VLOOKUP(Table2[[#This Row],[HomeTeam]],Table3[[Teams]:[D]],3),1,0)</f>
        <v>0</v>
      </c>
      <c r="V1104" s="45">
        <f>IF(VLOOKUP(Table2[[#This Row],[AwayTeam]],Table3[[Teams]:[D]],2)&lt;&gt;VLOOKUP(Table2[[#This Row],[HomeTeam]],Table3[[Teams]:[D]],2),1,0)</f>
        <v>1</v>
      </c>
    </row>
    <row r="1105" spans="1:22" x14ac:dyDescent="0.25">
      <c r="A1105" s="15"/>
      <c r="B1105" s="16">
        <v>45737</v>
      </c>
      <c r="C1105" s="17" t="s">
        <v>1217</v>
      </c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Row],[ActualResult]]), "_", IF(Table2[[#This Row],[ActualHomeScore]]=Table2[[#This Row],[PredictedHomeScore]], "Y", "N"))</f>
        <v>_</v>
      </c>
      <c r="R1105" s="2"/>
      <c r="S1105" s="2" t="str">
        <f t="shared" si="51"/>
        <v>_</v>
      </c>
      <c r="T1105" s="45">
        <f>IF(VLOOKUP(Table2[[#This Row],[AwayTeam]],Table3[[Teams]:[D]],2)=VLOOKUP(Table2[[#This Row],[HomeTeam]],Table3[[Teams]:[D]],2),1,0)</f>
        <v>1</v>
      </c>
      <c r="U1105" s="45">
        <f>IF(VLOOKUP(Table2[[#This Row],[AwayTeam]],Table3[[Teams]:[D]],3)=VLOOKUP(Table2[[#This Row],[HomeTeam]],Table3[[Teams]:[D]],3),1,0)</f>
        <v>1</v>
      </c>
      <c r="V1105" s="45">
        <f>IF(VLOOKUP(Table2[[#This Row],[AwayTeam]],Table3[[Teams]:[D]],2)&lt;&gt;VLOOKUP(Table2[[#This Row],[HomeTeam]],Table3[[Teams]:[D]],2),1,0)</f>
        <v>0</v>
      </c>
    </row>
    <row r="1106" spans="1:22" x14ac:dyDescent="0.25">
      <c r="B1106" s="1">
        <v>45738</v>
      </c>
      <c r="C1106" s="9" t="s">
        <v>1218</v>
      </c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Row],[ActualResult]]), "_", IF(Table2[[#This Row],[ActualHomeScore]]=Table2[[#This Row],[PredictedHomeScore]], "Y", "N"))</f>
        <v>_</v>
      </c>
      <c r="R1106" s="2"/>
      <c r="S1106" s="2" t="str">
        <f t="shared" si="51"/>
        <v>_</v>
      </c>
      <c r="T1106" s="45">
        <f>IF(VLOOKUP(Table2[[#This Row],[AwayTeam]],Table3[[Teams]:[D]],2)=VLOOKUP(Table2[[#This Row],[HomeTeam]],Table3[[Teams]:[D]],2),1,0)</f>
        <v>0</v>
      </c>
      <c r="U1106" s="45">
        <f>IF(VLOOKUP(Table2[[#This Row],[AwayTeam]],Table3[[Teams]:[D]],3)=VLOOKUP(Table2[[#This Row],[HomeTeam]],Table3[[Teams]:[D]],3),1,0)</f>
        <v>0</v>
      </c>
      <c r="V1106" s="45">
        <f>IF(VLOOKUP(Table2[[#This Row],[AwayTeam]],Table3[[Teams]:[D]],2)&lt;&gt;VLOOKUP(Table2[[#This Row],[HomeTeam]],Table3[[Teams]:[D]],2),1,0)</f>
        <v>1</v>
      </c>
    </row>
    <row r="1107" spans="1:22" x14ac:dyDescent="0.25">
      <c r="B1107" s="1">
        <v>45738</v>
      </c>
      <c r="C1107" s="9" t="s">
        <v>1219</v>
      </c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Row],[ActualResult]]), "_", IF(Table2[[#This Row],[ActualHomeScore]]=Table2[[#This Row],[PredictedHomeScore]], "Y", "N"))</f>
        <v>_</v>
      </c>
      <c r="R1107" s="2"/>
      <c r="S1107" s="2" t="str">
        <f t="shared" si="51"/>
        <v>_</v>
      </c>
      <c r="T1107" s="45">
        <f>IF(VLOOKUP(Table2[[#This Row],[AwayTeam]],Table3[[Teams]:[D]],2)=VLOOKUP(Table2[[#This Row],[HomeTeam]],Table3[[Teams]:[D]],2),1,0)</f>
        <v>0</v>
      </c>
      <c r="U1107" s="45">
        <f>IF(VLOOKUP(Table2[[#This Row],[AwayTeam]],Table3[[Teams]:[D]],3)=VLOOKUP(Table2[[#This Row],[HomeTeam]],Table3[[Teams]:[D]],3),1,0)</f>
        <v>0</v>
      </c>
      <c r="V1107" s="45">
        <f>IF(VLOOKUP(Table2[[#This Row],[AwayTeam]],Table3[[Teams]:[D]],2)&lt;&gt;VLOOKUP(Table2[[#This Row],[HomeTeam]],Table3[[Teams]:[D]],2),1,0)</f>
        <v>1</v>
      </c>
    </row>
    <row r="1108" spans="1:22" x14ac:dyDescent="0.25">
      <c r="B1108" s="1">
        <v>45738</v>
      </c>
      <c r="C1108" s="9" t="s">
        <v>1220</v>
      </c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Row],[ActualResult]]), "_", IF(Table2[[#This Row],[ActualHomeScore]]=Table2[[#This Row],[PredictedHomeScore]], "Y", "N"))</f>
        <v>_</v>
      </c>
      <c r="R1108" s="2"/>
      <c r="S1108" s="2" t="str">
        <f t="shared" si="51"/>
        <v>_</v>
      </c>
      <c r="T1108" s="45">
        <f>IF(VLOOKUP(Table2[[#This Row],[AwayTeam]],Table3[[Teams]:[D]],2)=VLOOKUP(Table2[[#This Row],[HomeTeam]],Table3[[Teams]:[D]],2),1,0)</f>
        <v>0</v>
      </c>
      <c r="U1108" s="45">
        <f>IF(VLOOKUP(Table2[[#This Row],[AwayTeam]],Table3[[Teams]:[D]],3)=VLOOKUP(Table2[[#This Row],[HomeTeam]],Table3[[Teams]:[D]],3),1,0)</f>
        <v>0</v>
      </c>
      <c r="V1108" s="45">
        <f>IF(VLOOKUP(Table2[[#This Row],[AwayTeam]],Table3[[Teams]:[D]],2)&lt;&gt;VLOOKUP(Table2[[#This Row],[HomeTeam]],Table3[[Teams]:[D]],2),1,0)</f>
        <v>1</v>
      </c>
    </row>
    <row r="1109" spans="1:22" x14ac:dyDescent="0.25">
      <c r="B1109" s="1">
        <v>45738</v>
      </c>
      <c r="C1109" s="9" t="s">
        <v>1221</v>
      </c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Row],[ActualResult]]), "_", IF(Table2[[#This Row],[ActualHomeScore]]=Table2[[#This Row],[PredictedHomeScore]], "Y", "N"))</f>
        <v>_</v>
      </c>
      <c r="R1109" s="2"/>
      <c r="S1109" s="2" t="str">
        <f t="shared" si="51"/>
        <v>_</v>
      </c>
      <c r="T1109" s="45">
        <f>IF(VLOOKUP(Table2[[#This Row],[AwayTeam]],Table3[[Teams]:[D]],2)=VLOOKUP(Table2[[#This Row],[HomeTeam]],Table3[[Teams]:[D]],2),1,0)</f>
        <v>1</v>
      </c>
      <c r="U1109" s="45">
        <f>IF(VLOOKUP(Table2[[#This Row],[AwayTeam]],Table3[[Teams]:[D]],3)=VLOOKUP(Table2[[#This Row],[HomeTeam]],Table3[[Teams]:[D]],3),1,0)</f>
        <v>1</v>
      </c>
      <c r="V1109" s="45">
        <f>IF(VLOOKUP(Table2[[#This Row],[AwayTeam]],Table3[[Teams]:[D]],2)&lt;&gt;VLOOKUP(Table2[[#This Row],[HomeTeam]],Table3[[Teams]:[D]],2),1,0)</f>
        <v>0</v>
      </c>
    </row>
    <row r="1110" spans="1:22" x14ac:dyDescent="0.25">
      <c r="B1110" s="1">
        <v>45738</v>
      </c>
      <c r="C1110" s="9" t="s">
        <v>1222</v>
      </c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Row],[ActualResult]]), "_", IF(Table2[[#This Row],[ActualHomeScore]]=Table2[[#This Row],[PredictedHomeScore]], "Y", "N"))</f>
        <v>_</v>
      </c>
      <c r="R1110" s="2"/>
      <c r="S1110" s="2" t="str">
        <f t="shared" si="51"/>
        <v>_</v>
      </c>
      <c r="T1110" s="45">
        <f>IF(VLOOKUP(Table2[[#This Row],[AwayTeam]],Table3[[Teams]:[D]],2)=VLOOKUP(Table2[[#This Row],[HomeTeam]],Table3[[Teams]:[D]],2),1,0)</f>
        <v>0</v>
      </c>
      <c r="U1110" s="45">
        <f>IF(VLOOKUP(Table2[[#This Row],[AwayTeam]],Table3[[Teams]:[D]],3)=VLOOKUP(Table2[[#This Row],[HomeTeam]],Table3[[Teams]:[D]],3),1,0)</f>
        <v>0</v>
      </c>
      <c r="V1110" s="45">
        <f>IF(VLOOKUP(Table2[[#This Row],[AwayTeam]],Table3[[Teams]:[D]],2)&lt;&gt;VLOOKUP(Table2[[#This Row],[HomeTeam]],Table3[[Teams]:[D]],2),1,0)</f>
        <v>1</v>
      </c>
    </row>
    <row r="1111" spans="1:22" x14ac:dyDescent="0.25">
      <c r="B1111" s="1">
        <v>45738</v>
      </c>
      <c r="C1111" s="9" t="s">
        <v>1223</v>
      </c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Row],[ActualResult]]), "_", IF(Table2[[#This Row],[ActualHomeScore]]=Table2[[#This Row],[PredictedHomeScore]], "Y", "N"))</f>
        <v>_</v>
      </c>
      <c r="R1111" s="2"/>
      <c r="S1111" s="2" t="str">
        <f t="shared" si="51"/>
        <v>_</v>
      </c>
      <c r="T1111" s="45">
        <f>IF(VLOOKUP(Table2[[#This Row],[AwayTeam]],Table3[[Teams]:[D]],2)=VLOOKUP(Table2[[#This Row],[HomeTeam]],Table3[[Teams]:[D]],2),1,0)</f>
        <v>0</v>
      </c>
      <c r="U1111" s="45">
        <f>IF(VLOOKUP(Table2[[#This Row],[AwayTeam]],Table3[[Teams]:[D]],3)=VLOOKUP(Table2[[#This Row],[HomeTeam]],Table3[[Teams]:[D]],3),1,0)</f>
        <v>0</v>
      </c>
      <c r="V1111" s="45">
        <f>IF(VLOOKUP(Table2[[#This Row],[AwayTeam]],Table3[[Teams]:[D]],2)&lt;&gt;VLOOKUP(Table2[[#This Row],[HomeTeam]],Table3[[Teams]:[D]],2),1,0)</f>
        <v>1</v>
      </c>
    </row>
    <row r="1112" spans="1:22" x14ac:dyDescent="0.25">
      <c r="B1112" s="1">
        <v>45738</v>
      </c>
      <c r="C1112" s="9" t="s">
        <v>1224</v>
      </c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Row],[ActualResult]]), "_", IF(Table2[[#This Row],[ActualHomeScore]]=Table2[[#This Row],[PredictedHomeScore]], "Y", "N"))</f>
        <v>_</v>
      </c>
      <c r="R1112" s="2"/>
      <c r="S1112" s="2" t="str">
        <f t="shared" si="51"/>
        <v>_</v>
      </c>
      <c r="T1112" s="45">
        <f>IF(VLOOKUP(Table2[[#This Row],[AwayTeam]],Table3[[Teams]:[D]],2)=VLOOKUP(Table2[[#This Row],[HomeTeam]],Table3[[Teams]:[D]],2),1,0)</f>
        <v>1</v>
      </c>
      <c r="U1112" s="45">
        <f>IF(VLOOKUP(Table2[[#This Row],[AwayTeam]],Table3[[Teams]:[D]],3)=VLOOKUP(Table2[[#This Row],[HomeTeam]],Table3[[Teams]:[D]],3),1,0)</f>
        <v>0</v>
      </c>
      <c r="V1112" s="45">
        <f>IF(VLOOKUP(Table2[[#This Row],[AwayTeam]],Table3[[Teams]:[D]],2)&lt;&gt;VLOOKUP(Table2[[#This Row],[HomeTeam]],Table3[[Teams]:[D]],2),1,0)</f>
        <v>0</v>
      </c>
    </row>
    <row r="1113" spans="1:22" x14ac:dyDescent="0.25">
      <c r="B1113" s="1">
        <v>45738</v>
      </c>
      <c r="C1113" s="9" t="s">
        <v>1225</v>
      </c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Row],[ActualResult]]), "_", IF(Table2[[#This Row],[ActualHomeScore]]=Table2[[#This Row],[PredictedHomeScore]], "Y", "N"))</f>
        <v>_</v>
      </c>
      <c r="R1113" s="2"/>
      <c r="S1113" s="2" t="str">
        <f t="shared" si="51"/>
        <v>_</v>
      </c>
      <c r="T1113" s="45">
        <f>IF(VLOOKUP(Table2[[#This Row],[AwayTeam]],Table3[[Teams]:[D]],2)=VLOOKUP(Table2[[#This Row],[HomeTeam]],Table3[[Teams]:[D]],2),1,0)</f>
        <v>0</v>
      </c>
      <c r="U1113" s="45">
        <f>IF(VLOOKUP(Table2[[#This Row],[AwayTeam]],Table3[[Teams]:[D]],3)=VLOOKUP(Table2[[#This Row],[HomeTeam]],Table3[[Teams]:[D]],3),1,0)</f>
        <v>0</v>
      </c>
      <c r="V1113" s="45">
        <f>IF(VLOOKUP(Table2[[#This Row],[AwayTeam]],Table3[[Teams]:[D]],2)&lt;&gt;VLOOKUP(Table2[[#This Row],[HomeTeam]],Table3[[Teams]:[D]],2),1,0)</f>
        <v>1</v>
      </c>
    </row>
    <row r="1114" spans="1:22" x14ac:dyDescent="0.25">
      <c r="B1114" s="1">
        <v>45738</v>
      </c>
      <c r="C1114" s="9" t="s">
        <v>1226</v>
      </c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Row],[ActualResult]]), "_", IF(Table2[[#This Row],[ActualHomeScore]]=Table2[[#This Row],[PredictedHomeScore]], "Y", "N"))</f>
        <v>_</v>
      </c>
      <c r="R1114" s="2"/>
      <c r="S1114" s="2" t="str">
        <f t="shared" si="51"/>
        <v>_</v>
      </c>
      <c r="T1114" s="45">
        <f>IF(VLOOKUP(Table2[[#This Row],[AwayTeam]],Table3[[Teams]:[D]],2)=VLOOKUP(Table2[[#This Row],[HomeTeam]],Table3[[Teams]:[D]],2),1,0)</f>
        <v>0</v>
      </c>
      <c r="U1114" s="45">
        <f>IF(VLOOKUP(Table2[[#This Row],[AwayTeam]],Table3[[Teams]:[D]],3)=VLOOKUP(Table2[[#This Row],[HomeTeam]],Table3[[Teams]:[D]],3),1,0)</f>
        <v>0</v>
      </c>
      <c r="V1114" s="45">
        <f>IF(VLOOKUP(Table2[[#This Row],[AwayTeam]],Table3[[Teams]:[D]],2)&lt;&gt;VLOOKUP(Table2[[#This Row],[HomeTeam]],Table3[[Teams]:[D]],2),1,0)</f>
        <v>1</v>
      </c>
    </row>
    <row r="1115" spans="1:22" x14ac:dyDescent="0.25">
      <c r="B1115" s="1">
        <v>45738</v>
      </c>
      <c r="C1115" s="9" t="s">
        <v>1227</v>
      </c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Row],[ActualResult]]), "_", IF(Table2[[#This Row],[ActualHomeScore]]=Table2[[#This Row],[PredictedHomeScore]], "Y", "N"))</f>
        <v>_</v>
      </c>
      <c r="R1115" s="2"/>
      <c r="S1115" s="2" t="str">
        <f t="shared" si="51"/>
        <v>_</v>
      </c>
      <c r="T1115" s="45">
        <f>IF(VLOOKUP(Table2[[#This Row],[AwayTeam]],Table3[[Teams]:[D]],2)=VLOOKUP(Table2[[#This Row],[HomeTeam]],Table3[[Teams]:[D]],2),1,0)</f>
        <v>1</v>
      </c>
      <c r="U1115" s="45">
        <f>IF(VLOOKUP(Table2[[#This Row],[AwayTeam]],Table3[[Teams]:[D]],3)=VLOOKUP(Table2[[#This Row],[HomeTeam]],Table3[[Teams]:[D]],3),1,0)</f>
        <v>0</v>
      </c>
      <c r="V1115" s="45">
        <f>IF(VLOOKUP(Table2[[#This Row],[AwayTeam]],Table3[[Teams]:[D]],2)&lt;&gt;VLOOKUP(Table2[[#This Row],[HomeTeam]],Table3[[Teams]:[D]],2),1,0)</f>
        <v>0</v>
      </c>
    </row>
    <row r="1116" spans="1:22" x14ac:dyDescent="0.25">
      <c r="B1116" s="1">
        <v>45738</v>
      </c>
      <c r="C1116" s="9" t="s">
        <v>1228</v>
      </c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Row],[ActualResult]]), "_", IF(Table2[[#This Row],[ActualHomeScore]]=Table2[[#This Row],[PredictedHomeScore]], "Y", "N"))</f>
        <v>_</v>
      </c>
      <c r="R1116" s="2"/>
      <c r="S1116" s="2" t="str">
        <f t="shared" si="51"/>
        <v>_</v>
      </c>
      <c r="T1116" s="45">
        <f>IF(VLOOKUP(Table2[[#This Row],[AwayTeam]],Table3[[Teams]:[D]],2)=VLOOKUP(Table2[[#This Row],[HomeTeam]],Table3[[Teams]:[D]],2),1,0)</f>
        <v>0</v>
      </c>
      <c r="U1116" s="45">
        <f>IF(VLOOKUP(Table2[[#This Row],[AwayTeam]],Table3[[Teams]:[D]],3)=VLOOKUP(Table2[[#This Row],[HomeTeam]],Table3[[Teams]:[D]],3),1,0)</f>
        <v>0</v>
      </c>
      <c r="V1116" s="45">
        <f>IF(VLOOKUP(Table2[[#This Row],[AwayTeam]],Table3[[Teams]:[D]],2)&lt;&gt;VLOOKUP(Table2[[#This Row],[HomeTeam]],Table3[[Teams]:[D]],2),1,0)</f>
        <v>1</v>
      </c>
    </row>
    <row r="1117" spans="1:22" x14ac:dyDescent="0.25">
      <c r="B1117" s="1">
        <v>45738</v>
      </c>
      <c r="C1117" s="9" t="s">
        <v>1229</v>
      </c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Row],[ActualResult]]), "_", IF(Table2[[#This Row],[ActualHomeScore]]=Table2[[#This Row],[PredictedHomeScore]], "Y", "N"))</f>
        <v>_</v>
      </c>
      <c r="R1117" s="2"/>
      <c r="S1117" s="2" t="str">
        <f t="shared" si="51"/>
        <v>_</v>
      </c>
      <c r="T1117" s="45">
        <f>IF(VLOOKUP(Table2[[#This Row],[AwayTeam]],Table3[[Teams]:[D]],2)=VLOOKUP(Table2[[#This Row],[HomeTeam]],Table3[[Teams]:[D]],2),1,0)</f>
        <v>0</v>
      </c>
      <c r="U1117" s="45">
        <f>IF(VLOOKUP(Table2[[#This Row],[AwayTeam]],Table3[[Teams]:[D]],3)=VLOOKUP(Table2[[#This Row],[HomeTeam]],Table3[[Teams]:[D]],3),1,0)</f>
        <v>0</v>
      </c>
      <c r="V1117" s="45">
        <f>IF(VLOOKUP(Table2[[#This Row],[AwayTeam]],Table3[[Teams]:[D]],2)&lt;&gt;VLOOKUP(Table2[[#This Row],[HomeTeam]],Table3[[Teams]:[D]],2),1,0)</f>
        <v>1</v>
      </c>
    </row>
    <row r="1118" spans="1:22" x14ac:dyDescent="0.25">
      <c r="B1118" s="1">
        <v>45738</v>
      </c>
      <c r="C1118" s="9" t="s">
        <v>1230</v>
      </c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Row],[ActualResult]]), "_", IF(Table2[[#This Row],[ActualHomeScore]]=Table2[[#This Row],[PredictedHomeScore]], "Y", "N"))</f>
        <v>_</v>
      </c>
      <c r="R1118" s="2"/>
      <c r="S1118" s="2" t="str">
        <f t="shared" si="51"/>
        <v>_</v>
      </c>
      <c r="T1118" s="45">
        <f>IF(VLOOKUP(Table2[[#This Row],[AwayTeam]],Table3[[Teams]:[D]],2)=VLOOKUP(Table2[[#This Row],[HomeTeam]],Table3[[Teams]:[D]],2),1,0)</f>
        <v>1</v>
      </c>
      <c r="U1118" s="45">
        <f>IF(VLOOKUP(Table2[[#This Row],[AwayTeam]],Table3[[Teams]:[D]],3)=VLOOKUP(Table2[[#This Row],[HomeTeam]],Table3[[Teams]:[D]],3),1,0)</f>
        <v>1</v>
      </c>
      <c r="V1118" s="45">
        <f>IF(VLOOKUP(Table2[[#This Row],[AwayTeam]],Table3[[Teams]:[D]],2)&lt;&gt;VLOOKUP(Table2[[#This Row],[HomeTeam]],Table3[[Teams]:[D]],2),1,0)</f>
        <v>0</v>
      </c>
    </row>
    <row r="1119" spans="1:22" x14ac:dyDescent="0.25">
      <c r="A1119" s="5"/>
      <c r="B1119" s="3">
        <v>45738</v>
      </c>
      <c r="C1119" s="10" t="s">
        <v>1231</v>
      </c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Row],[ActualResult]]), "_", IF(Table2[[#This Row],[ActualHomeScore]]=Table2[[#This Row],[PredictedHomeScore]], "Y", "N"))</f>
        <v>_</v>
      </c>
      <c r="R1119" s="2"/>
      <c r="S1119" s="2" t="str">
        <f t="shared" si="51"/>
        <v>_</v>
      </c>
      <c r="T1119" s="45">
        <f>IF(VLOOKUP(Table2[[#This Row],[AwayTeam]],Table3[[Teams]:[D]],2)=VLOOKUP(Table2[[#This Row],[HomeTeam]],Table3[[Teams]:[D]],2),1,0)</f>
        <v>0</v>
      </c>
      <c r="U1119" s="45">
        <f>IF(VLOOKUP(Table2[[#This Row],[AwayTeam]],Table3[[Teams]:[D]],3)=VLOOKUP(Table2[[#This Row],[HomeTeam]],Table3[[Teams]:[D]],3),1,0)</f>
        <v>0</v>
      </c>
      <c r="V1119" s="45">
        <f>IF(VLOOKUP(Table2[[#This Row],[AwayTeam]],Table3[[Teams]:[D]],2)&lt;&gt;VLOOKUP(Table2[[#This Row],[HomeTeam]],Table3[[Teams]:[D]],2),1,0)</f>
        <v>1</v>
      </c>
    </row>
    <row r="1120" spans="1:22" x14ac:dyDescent="0.25">
      <c r="B1120" s="1">
        <v>45739</v>
      </c>
      <c r="C1120" s="9" t="s">
        <v>1232</v>
      </c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Row],[ActualResult]]), "_", IF(Table2[[#This Row],[ActualHomeScore]]=Table2[[#This Row],[PredictedHomeScore]], "Y", "N"))</f>
        <v>_</v>
      </c>
      <c r="R1120" s="2"/>
      <c r="S1120" s="2" t="str">
        <f t="shared" si="51"/>
        <v>_</v>
      </c>
      <c r="T1120" s="45">
        <f>IF(VLOOKUP(Table2[[#This Row],[AwayTeam]],Table3[[Teams]:[D]],2)=VLOOKUP(Table2[[#This Row],[HomeTeam]],Table3[[Teams]:[D]],2),1,0)</f>
        <v>0</v>
      </c>
      <c r="U1120" s="45">
        <f>IF(VLOOKUP(Table2[[#This Row],[AwayTeam]],Table3[[Teams]:[D]],3)=VLOOKUP(Table2[[#This Row],[HomeTeam]],Table3[[Teams]:[D]],3),1,0)</f>
        <v>0</v>
      </c>
      <c r="V1120" s="45">
        <f>IF(VLOOKUP(Table2[[#This Row],[AwayTeam]],Table3[[Teams]:[D]],2)&lt;&gt;VLOOKUP(Table2[[#This Row],[HomeTeam]],Table3[[Teams]:[D]],2),1,0)</f>
        <v>1</v>
      </c>
    </row>
    <row r="1121" spans="1:22" x14ac:dyDescent="0.25">
      <c r="B1121" s="1">
        <v>45739</v>
      </c>
      <c r="C1121" s="9" t="s">
        <v>1233</v>
      </c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Row],[ActualResult]]), "_", IF(Table2[[#This Row],[ActualHomeScore]]=Table2[[#This Row],[PredictedHomeScore]], "Y", "N"))</f>
        <v>_</v>
      </c>
      <c r="R1121" s="2"/>
      <c r="S1121" s="2" t="str">
        <f t="shared" si="51"/>
        <v>_</v>
      </c>
      <c r="T1121" s="45">
        <f>IF(VLOOKUP(Table2[[#This Row],[AwayTeam]],Table3[[Teams]:[D]],2)=VLOOKUP(Table2[[#This Row],[HomeTeam]],Table3[[Teams]:[D]],2),1,0)</f>
        <v>0</v>
      </c>
      <c r="U1121" s="45">
        <f>IF(VLOOKUP(Table2[[#This Row],[AwayTeam]],Table3[[Teams]:[D]],3)=VLOOKUP(Table2[[#This Row],[HomeTeam]],Table3[[Teams]:[D]],3),1,0)</f>
        <v>0</v>
      </c>
      <c r="V1121" s="45">
        <f>IF(VLOOKUP(Table2[[#This Row],[AwayTeam]],Table3[[Teams]:[D]],2)&lt;&gt;VLOOKUP(Table2[[#This Row],[HomeTeam]],Table3[[Teams]:[D]],2),1,0)</f>
        <v>1</v>
      </c>
    </row>
    <row r="1122" spans="1:22" x14ac:dyDescent="0.25">
      <c r="B1122" s="1">
        <v>45739</v>
      </c>
      <c r="C1122" s="9" t="s">
        <v>1234</v>
      </c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Row],[ActualResult]]), "_", IF(Table2[[#This Row],[ActualHomeScore]]=Table2[[#This Row],[PredictedHomeScore]], "Y", "N"))</f>
        <v>_</v>
      </c>
      <c r="R1122" s="2"/>
      <c r="S1122" s="2" t="str">
        <f t="shared" si="51"/>
        <v>_</v>
      </c>
      <c r="T1122" s="45">
        <f>IF(VLOOKUP(Table2[[#This Row],[AwayTeam]],Table3[[Teams]:[D]],2)=VLOOKUP(Table2[[#This Row],[HomeTeam]],Table3[[Teams]:[D]],2),1,0)</f>
        <v>1</v>
      </c>
      <c r="U1122" s="45">
        <f>IF(VLOOKUP(Table2[[#This Row],[AwayTeam]],Table3[[Teams]:[D]],3)=VLOOKUP(Table2[[#This Row],[HomeTeam]],Table3[[Teams]:[D]],3),1,0)</f>
        <v>0</v>
      </c>
      <c r="V1122" s="45">
        <f>IF(VLOOKUP(Table2[[#This Row],[AwayTeam]],Table3[[Teams]:[D]],2)&lt;&gt;VLOOKUP(Table2[[#This Row],[HomeTeam]],Table3[[Teams]:[D]],2),1,0)</f>
        <v>0</v>
      </c>
    </row>
    <row r="1123" spans="1:22" x14ac:dyDescent="0.25">
      <c r="B1123" s="1">
        <v>45739</v>
      </c>
      <c r="C1123" s="9" t="s">
        <v>1235</v>
      </c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Row],[ActualResult]]), "_", IF(Table2[[#This Row],[ActualHomeScore]]=Table2[[#This Row],[PredictedHomeScore]], "Y", "N"))</f>
        <v>_</v>
      </c>
      <c r="R1123" s="2"/>
      <c r="S1123" s="2" t="str">
        <f t="shared" si="51"/>
        <v>_</v>
      </c>
      <c r="T1123" s="45">
        <f>IF(VLOOKUP(Table2[[#This Row],[AwayTeam]],Table3[[Teams]:[D]],2)=VLOOKUP(Table2[[#This Row],[HomeTeam]],Table3[[Teams]:[D]],2),1,0)</f>
        <v>1</v>
      </c>
      <c r="U1123" s="45">
        <f>IF(VLOOKUP(Table2[[#This Row],[AwayTeam]],Table3[[Teams]:[D]],3)=VLOOKUP(Table2[[#This Row],[HomeTeam]],Table3[[Teams]:[D]],3),1,0)</f>
        <v>1</v>
      </c>
      <c r="V1123" s="45">
        <f>IF(VLOOKUP(Table2[[#This Row],[AwayTeam]],Table3[[Teams]:[D]],2)&lt;&gt;VLOOKUP(Table2[[#This Row],[HomeTeam]],Table3[[Teams]:[D]],2),1,0)</f>
        <v>0</v>
      </c>
    </row>
    <row r="1124" spans="1:22" x14ac:dyDescent="0.25">
      <c r="B1124" s="1">
        <v>45739</v>
      </c>
      <c r="C1124" s="9" t="s">
        <v>1236</v>
      </c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Row],[ActualResult]]), "_", IF(Table2[[#This Row],[ActualHomeScore]]=Table2[[#This Row],[PredictedHomeScore]], "Y", "N"))</f>
        <v>_</v>
      </c>
      <c r="R1124" s="2"/>
      <c r="S1124" s="2" t="str">
        <f t="shared" si="51"/>
        <v>_</v>
      </c>
      <c r="T1124" s="45">
        <f>IF(VLOOKUP(Table2[[#This Row],[AwayTeam]],Table3[[Teams]:[D]],2)=VLOOKUP(Table2[[#This Row],[HomeTeam]],Table3[[Teams]:[D]],2),1,0)</f>
        <v>0</v>
      </c>
      <c r="U1124" s="45">
        <f>IF(VLOOKUP(Table2[[#This Row],[AwayTeam]],Table3[[Teams]:[D]],3)=VLOOKUP(Table2[[#This Row],[HomeTeam]],Table3[[Teams]:[D]],3),1,0)</f>
        <v>0</v>
      </c>
      <c r="V1124" s="45">
        <f>IF(VLOOKUP(Table2[[#This Row],[AwayTeam]],Table3[[Teams]:[D]],2)&lt;&gt;VLOOKUP(Table2[[#This Row],[HomeTeam]],Table3[[Teams]:[D]],2),1,0)</f>
        <v>1</v>
      </c>
    </row>
    <row r="1125" spans="1:22" x14ac:dyDescent="0.25">
      <c r="B1125" s="1">
        <v>45739</v>
      </c>
      <c r="C1125" s="9" t="s">
        <v>1237</v>
      </c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Row],[ActualResult]]), "_", IF(Table2[[#This Row],[ActualHomeScore]]=Table2[[#This Row],[PredictedHomeScore]], "Y", "N"))</f>
        <v>_</v>
      </c>
      <c r="R1125" s="2"/>
      <c r="S1125" s="2" t="str">
        <f t="shared" si="51"/>
        <v>_</v>
      </c>
      <c r="T1125" s="45">
        <f>IF(VLOOKUP(Table2[[#This Row],[AwayTeam]],Table3[[Teams]:[D]],2)=VLOOKUP(Table2[[#This Row],[HomeTeam]],Table3[[Teams]:[D]],2),1,0)</f>
        <v>0</v>
      </c>
      <c r="U1125" s="45">
        <f>IF(VLOOKUP(Table2[[#This Row],[AwayTeam]],Table3[[Teams]:[D]],3)=VLOOKUP(Table2[[#This Row],[HomeTeam]],Table3[[Teams]:[D]],3),1,0)</f>
        <v>0</v>
      </c>
      <c r="V1125" s="45">
        <f>IF(VLOOKUP(Table2[[#This Row],[AwayTeam]],Table3[[Teams]:[D]],2)&lt;&gt;VLOOKUP(Table2[[#This Row],[HomeTeam]],Table3[[Teams]:[D]],2),1,0)</f>
        <v>1</v>
      </c>
    </row>
    <row r="1126" spans="1:22" x14ac:dyDescent="0.25">
      <c r="A1126" s="5"/>
      <c r="B1126" s="3">
        <v>45739</v>
      </c>
      <c r="C1126" s="10" t="s">
        <v>1238</v>
      </c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Row],[ActualResult]]), "_", IF(Table2[[#This Row],[ActualHomeScore]]=Table2[[#This Row],[PredictedHomeScore]], "Y", "N"))</f>
        <v>_</v>
      </c>
      <c r="R1126" s="2"/>
      <c r="S1126" s="2" t="str">
        <f t="shared" si="51"/>
        <v>_</v>
      </c>
      <c r="T1126" s="45">
        <f>IF(VLOOKUP(Table2[[#This Row],[AwayTeam]],Table3[[Teams]:[D]],2)=VLOOKUP(Table2[[#This Row],[HomeTeam]],Table3[[Teams]:[D]],2),1,0)</f>
        <v>0</v>
      </c>
      <c r="U1126" s="45">
        <f>IF(VLOOKUP(Table2[[#This Row],[AwayTeam]],Table3[[Teams]:[D]],3)=VLOOKUP(Table2[[#This Row],[HomeTeam]],Table3[[Teams]:[D]],3),1,0)</f>
        <v>0</v>
      </c>
      <c r="V1126" s="45">
        <f>IF(VLOOKUP(Table2[[#This Row],[AwayTeam]],Table3[[Teams]:[D]],2)&lt;&gt;VLOOKUP(Table2[[#This Row],[HomeTeam]],Table3[[Teams]:[D]],2),1,0)</f>
        <v>1</v>
      </c>
    </row>
    <row r="1127" spans="1:22" x14ac:dyDescent="0.25">
      <c r="B1127" s="1">
        <v>45740</v>
      </c>
      <c r="C1127" s="9" t="s">
        <v>1239</v>
      </c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Row],[ActualResult]]), "_", IF(Table2[[#This Row],[ActualHomeScore]]=Table2[[#This Row],[PredictedHomeScore]], "Y", "N"))</f>
        <v>_</v>
      </c>
      <c r="R1127" s="2"/>
      <c r="S1127" s="2" t="str">
        <f t="shared" si="51"/>
        <v>_</v>
      </c>
      <c r="T1127" s="45">
        <f>IF(VLOOKUP(Table2[[#This Row],[AwayTeam]],Table3[[Teams]:[D]],2)=VLOOKUP(Table2[[#This Row],[HomeTeam]],Table3[[Teams]:[D]],2),1,0)</f>
        <v>0</v>
      </c>
      <c r="U1127" s="45">
        <f>IF(VLOOKUP(Table2[[#This Row],[AwayTeam]],Table3[[Teams]:[D]],3)=VLOOKUP(Table2[[#This Row],[HomeTeam]],Table3[[Teams]:[D]],3),1,0)</f>
        <v>0</v>
      </c>
      <c r="V1127" s="45">
        <f>IF(VLOOKUP(Table2[[#This Row],[AwayTeam]],Table3[[Teams]:[D]],2)&lt;&gt;VLOOKUP(Table2[[#This Row],[HomeTeam]],Table3[[Teams]:[D]],2),1,0)</f>
        <v>1</v>
      </c>
    </row>
    <row r="1128" spans="1:22" x14ac:dyDescent="0.25">
      <c r="B1128" s="1">
        <v>45740</v>
      </c>
      <c r="C1128" s="9" t="s">
        <v>1240</v>
      </c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Row],[ActualResult]]), "_", IF(Table2[[#This Row],[ActualHomeScore]]=Table2[[#This Row],[PredictedHomeScore]], "Y", "N"))</f>
        <v>_</v>
      </c>
      <c r="R1128" s="2"/>
      <c r="S1128" s="2" t="str">
        <f t="shared" si="51"/>
        <v>_</v>
      </c>
      <c r="T1128" s="45">
        <f>IF(VLOOKUP(Table2[[#This Row],[AwayTeam]],Table3[[Teams]:[D]],2)=VLOOKUP(Table2[[#This Row],[HomeTeam]],Table3[[Teams]:[D]],2),1,0)</f>
        <v>1</v>
      </c>
      <c r="U1128" s="45">
        <f>IF(VLOOKUP(Table2[[#This Row],[AwayTeam]],Table3[[Teams]:[D]],3)=VLOOKUP(Table2[[#This Row],[HomeTeam]],Table3[[Teams]:[D]],3),1,0)</f>
        <v>1</v>
      </c>
      <c r="V1128" s="45">
        <f>IF(VLOOKUP(Table2[[#This Row],[AwayTeam]],Table3[[Teams]:[D]],2)&lt;&gt;VLOOKUP(Table2[[#This Row],[HomeTeam]],Table3[[Teams]:[D]],2),1,0)</f>
        <v>0</v>
      </c>
    </row>
    <row r="1129" spans="1:22" x14ac:dyDescent="0.25">
      <c r="B1129" s="1">
        <v>45740</v>
      </c>
      <c r="C1129" s="9" t="s">
        <v>1241</v>
      </c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Row],[ActualResult]]), "_", IF(Table2[[#This Row],[ActualHomeScore]]=Table2[[#This Row],[PredictedHomeScore]], "Y", "N"))</f>
        <v>_</v>
      </c>
      <c r="R1129" s="2"/>
      <c r="S1129" s="2" t="str">
        <f t="shared" si="51"/>
        <v>_</v>
      </c>
      <c r="T1129" s="45">
        <f>IF(VLOOKUP(Table2[[#This Row],[AwayTeam]],Table3[[Teams]:[D]],2)=VLOOKUP(Table2[[#This Row],[HomeTeam]],Table3[[Teams]:[D]],2),1,0)</f>
        <v>1</v>
      </c>
      <c r="U1129" s="45">
        <f>IF(VLOOKUP(Table2[[#This Row],[AwayTeam]],Table3[[Teams]:[D]],3)=VLOOKUP(Table2[[#This Row],[HomeTeam]],Table3[[Teams]:[D]],3),1,0)</f>
        <v>1</v>
      </c>
      <c r="V1129" s="45">
        <f>IF(VLOOKUP(Table2[[#This Row],[AwayTeam]],Table3[[Teams]:[D]],2)&lt;&gt;VLOOKUP(Table2[[#This Row],[HomeTeam]],Table3[[Teams]:[D]],2),1,0)</f>
        <v>0</v>
      </c>
    </row>
    <row r="1130" spans="1:22" x14ac:dyDescent="0.25">
      <c r="A1130" s="5"/>
      <c r="B1130" s="3">
        <v>45740</v>
      </c>
      <c r="C1130" s="10" t="s">
        <v>1242</v>
      </c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Row],[ActualResult]]), "_", IF(Table2[[#This Row],[ActualHomeScore]]=Table2[[#This Row],[PredictedHomeScore]], "Y", "N"))</f>
        <v>_</v>
      </c>
      <c r="R1130" s="2"/>
      <c r="S1130" s="2" t="str">
        <f t="shared" si="51"/>
        <v>_</v>
      </c>
      <c r="T1130" s="45">
        <f>IF(VLOOKUP(Table2[[#This Row],[AwayTeam]],Table3[[Teams]:[D]],2)=VLOOKUP(Table2[[#This Row],[HomeTeam]],Table3[[Teams]:[D]],2),1,0)</f>
        <v>0</v>
      </c>
      <c r="U1130" s="45">
        <f>IF(VLOOKUP(Table2[[#This Row],[AwayTeam]],Table3[[Teams]:[D]],3)=VLOOKUP(Table2[[#This Row],[HomeTeam]],Table3[[Teams]:[D]],3),1,0)</f>
        <v>0</v>
      </c>
      <c r="V1130" s="45">
        <f>IF(VLOOKUP(Table2[[#This Row],[AwayTeam]],Table3[[Teams]:[D]],2)&lt;&gt;VLOOKUP(Table2[[#This Row],[HomeTeam]],Table3[[Teams]:[D]],2),1,0)</f>
        <v>1</v>
      </c>
    </row>
    <row r="1131" spans="1:22" x14ac:dyDescent="0.25">
      <c r="B1131" s="1">
        <v>45741</v>
      </c>
      <c r="C1131" s="9" t="s">
        <v>1243</v>
      </c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Row],[ActualResult]]), "_", IF(Table2[[#This Row],[ActualHomeScore]]=Table2[[#This Row],[PredictedHomeScore]], "Y", "N"))</f>
        <v>_</v>
      </c>
      <c r="R1131" s="2"/>
      <c r="S1131" s="2" t="str">
        <f t="shared" si="51"/>
        <v>_</v>
      </c>
      <c r="T1131" s="45">
        <f>IF(VLOOKUP(Table2[[#This Row],[AwayTeam]],Table3[[Teams]:[D]],2)=VLOOKUP(Table2[[#This Row],[HomeTeam]],Table3[[Teams]:[D]],2),1,0)</f>
        <v>1</v>
      </c>
      <c r="U1131" s="45">
        <f>IF(VLOOKUP(Table2[[#This Row],[AwayTeam]],Table3[[Teams]:[D]],3)=VLOOKUP(Table2[[#This Row],[HomeTeam]],Table3[[Teams]:[D]],3),1,0)</f>
        <v>1</v>
      </c>
      <c r="V1131" s="45">
        <f>IF(VLOOKUP(Table2[[#This Row],[AwayTeam]],Table3[[Teams]:[D]],2)&lt;&gt;VLOOKUP(Table2[[#This Row],[HomeTeam]],Table3[[Teams]:[D]],2),1,0)</f>
        <v>0</v>
      </c>
    </row>
    <row r="1132" spans="1:22" x14ac:dyDescent="0.25">
      <c r="B1132" s="1">
        <v>45741</v>
      </c>
      <c r="C1132" s="9" t="s">
        <v>1244</v>
      </c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Row],[ActualResult]]), "_", IF(Table2[[#This Row],[ActualHomeScore]]=Table2[[#This Row],[PredictedHomeScore]], "Y", "N"))</f>
        <v>_</v>
      </c>
      <c r="R1132" s="2"/>
      <c r="S1132" s="2" t="str">
        <f t="shared" si="51"/>
        <v>_</v>
      </c>
      <c r="T1132" s="45">
        <f>IF(VLOOKUP(Table2[[#This Row],[AwayTeam]],Table3[[Teams]:[D]],2)=VLOOKUP(Table2[[#This Row],[HomeTeam]],Table3[[Teams]:[D]],2),1,0)</f>
        <v>1</v>
      </c>
      <c r="U1132" s="45">
        <f>IF(VLOOKUP(Table2[[#This Row],[AwayTeam]],Table3[[Teams]:[D]],3)=VLOOKUP(Table2[[#This Row],[HomeTeam]],Table3[[Teams]:[D]],3),1,0)</f>
        <v>0</v>
      </c>
      <c r="V1132" s="45">
        <f>IF(VLOOKUP(Table2[[#This Row],[AwayTeam]],Table3[[Teams]:[D]],2)&lt;&gt;VLOOKUP(Table2[[#This Row],[HomeTeam]],Table3[[Teams]:[D]],2),1,0)</f>
        <v>0</v>
      </c>
    </row>
    <row r="1133" spans="1:22" x14ac:dyDescent="0.25">
      <c r="B1133" s="1">
        <v>45741</v>
      </c>
      <c r="C1133" s="9" t="s">
        <v>1245</v>
      </c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Row],[ActualResult]]), "_", IF(Table2[[#This Row],[ActualHomeScore]]=Table2[[#This Row],[PredictedHomeScore]], "Y", "N"))</f>
        <v>_</v>
      </c>
      <c r="R1133" s="2"/>
      <c r="S1133" s="2" t="str">
        <f t="shared" si="51"/>
        <v>_</v>
      </c>
      <c r="T1133" s="45">
        <f>IF(VLOOKUP(Table2[[#This Row],[AwayTeam]],Table3[[Teams]:[D]],2)=VLOOKUP(Table2[[#This Row],[HomeTeam]],Table3[[Teams]:[D]],2),1,0)</f>
        <v>1</v>
      </c>
      <c r="U1133" s="45">
        <f>IF(VLOOKUP(Table2[[#This Row],[AwayTeam]],Table3[[Teams]:[D]],3)=VLOOKUP(Table2[[#This Row],[HomeTeam]],Table3[[Teams]:[D]],3),1,0)</f>
        <v>0</v>
      </c>
      <c r="V1133" s="45">
        <f>IF(VLOOKUP(Table2[[#This Row],[AwayTeam]],Table3[[Teams]:[D]],2)&lt;&gt;VLOOKUP(Table2[[#This Row],[HomeTeam]],Table3[[Teams]:[D]],2),1,0)</f>
        <v>0</v>
      </c>
    </row>
    <row r="1134" spans="1:22" x14ac:dyDescent="0.25">
      <c r="B1134" s="1">
        <v>45741</v>
      </c>
      <c r="C1134" s="9" t="s">
        <v>1246</v>
      </c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Row],[ActualResult]]), "_", IF(Table2[[#This Row],[ActualHomeScore]]=Table2[[#This Row],[PredictedHomeScore]], "Y", "N"))</f>
        <v>_</v>
      </c>
      <c r="R1134" s="2"/>
      <c r="S1134" s="2" t="str">
        <f t="shared" si="51"/>
        <v>_</v>
      </c>
      <c r="T1134" s="45">
        <f>IF(VLOOKUP(Table2[[#This Row],[AwayTeam]],Table3[[Teams]:[D]],2)=VLOOKUP(Table2[[#This Row],[HomeTeam]],Table3[[Teams]:[D]],2),1,0)</f>
        <v>0</v>
      </c>
      <c r="U1134" s="45">
        <f>IF(VLOOKUP(Table2[[#This Row],[AwayTeam]],Table3[[Teams]:[D]],3)=VLOOKUP(Table2[[#This Row],[HomeTeam]],Table3[[Teams]:[D]],3),1,0)</f>
        <v>0</v>
      </c>
      <c r="V1134" s="45">
        <f>IF(VLOOKUP(Table2[[#This Row],[AwayTeam]],Table3[[Teams]:[D]],2)&lt;&gt;VLOOKUP(Table2[[#This Row],[HomeTeam]],Table3[[Teams]:[D]],2),1,0)</f>
        <v>1</v>
      </c>
    </row>
    <row r="1135" spans="1:22" x14ac:dyDescent="0.25">
      <c r="B1135" s="1">
        <v>45741</v>
      </c>
      <c r="C1135" s="9" t="s">
        <v>1247</v>
      </c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Row],[ActualResult]]), "_", IF(Table2[[#This Row],[ActualHomeScore]]=Table2[[#This Row],[PredictedHomeScore]], "Y", "N"))</f>
        <v>_</v>
      </c>
      <c r="R1135" s="2"/>
      <c r="S1135" s="2" t="str">
        <f t="shared" si="51"/>
        <v>_</v>
      </c>
      <c r="T1135" s="45">
        <f>IF(VLOOKUP(Table2[[#This Row],[AwayTeam]],Table3[[Teams]:[D]],2)=VLOOKUP(Table2[[#This Row],[HomeTeam]],Table3[[Teams]:[D]],2),1,0)</f>
        <v>0</v>
      </c>
      <c r="U1135" s="45">
        <f>IF(VLOOKUP(Table2[[#This Row],[AwayTeam]],Table3[[Teams]:[D]],3)=VLOOKUP(Table2[[#This Row],[HomeTeam]],Table3[[Teams]:[D]],3),1,0)</f>
        <v>0</v>
      </c>
      <c r="V1135" s="45">
        <f>IF(VLOOKUP(Table2[[#This Row],[AwayTeam]],Table3[[Teams]:[D]],2)&lt;&gt;VLOOKUP(Table2[[#This Row],[HomeTeam]],Table3[[Teams]:[D]],2),1,0)</f>
        <v>1</v>
      </c>
    </row>
    <row r="1136" spans="1:22" x14ac:dyDescent="0.25">
      <c r="B1136" s="1">
        <v>45741</v>
      </c>
      <c r="C1136" s="9" t="s">
        <v>1248</v>
      </c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Row],[ActualResult]]), "_", IF(Table2[[#This Row],[ActualHomeScore]]=Table2[[#This Row],[PredictedHomeScore]], "Y", "N"))</f>
        <v>_</v>
      </c>
      <c r="R1136" s="2"/>
      <c r="S1136" s="2" t="str">
        <f t="shared" si="51"/>
        <v>_</v>
      </c>
      <c r="T1136" s="45">
        <f>IF(VLOOKUP(Table2[[#This Row],[AwayTeam]],Table3[[Teams]:[D]],2)=VLOOKUP(Table2[[#This Row],[HomeTeam]],Table3[[Teams]:[D]],2),1,0)</f>
        <v>1</v>
      </c>
      <c r="U1136" s="45">
        <f>IF(VLOOKUP(Table2[[#This Row],[AwayTeam]],Table3[[Teams]:[D]],3)=VLOOKUP(Table2[[#This Row],[HomeTeam]],Table3[[Teams]:[D]],3),1,0)</f>
        <v>0</v>
      </c>
      <c r="V1136" s="45">
        <f>IF(VLOOKUP(Table2[[#This Row],[AwayTeam]],Table3[[Teams]:[D]],2)&lt;&gt;VLOOKUP(Table2[[#This Row],[HomeTeam]],Table3[[Teams]:[D]],2),1,0)</f>
        <v>0</v>
      </c>
    </row>
    <row r="1137" spans="1:22" x14ac:dyDescent="0.25">
      <c r="B1137" s="1">
        <v>45741</v>
      </c>
      <c r="C1137" s="9" t="s">
        <v>1249</v>
      </c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Row],[ActualResult]]), "_", IF(Table2[[#This Row],[ActualHomeScore]]=Table2[[#This Row],[PredictedHomeScore]], "Y", "N"))</f>
        <v>_</v>
      </c>
      <c r="R1137" s="2"/>
      <c r="S1137" s="2" t="str">
        <f t="shared" si="51"/>
        <v>_</v>
      </c>
      <c r="T1137" s="45">
        <f>IF(VLOOKUP(Table2[[#This Row],[AwayTeam]],Table3[[Teams]:[D]],2)=VLOOKUP(Table2[[#This Row],[HomeTeam]],Table3[[Teams]:[D]],2),1,0)</f>
        <v>0</v>
      </c>
      <c r="U1137" s="45">
        <f>IF(VLOOKUP(Table2[[#This Row],[AwayTeam]],Table3[[Teams]:[D]],3)=VLOOKUP(Table2[[#This Row],[HomeTeam]],Table3[[Teams]:[D]],3),1,0)</f>
        <v>0</v>
      </c>
      <c r="V1137" s="45">
        <f>IF(VLOOKUP(Table2[[#This Row],[AwayTeam]],Table3[[Teams]:[D]],2)&lt;&gt;VLOOKUP(Table2[[#This Row],[HomeTeam]],Table3[[Teams]:[D]],2),1,0)</f>
        <v>1</v>
      </c>
    </row>
    <row r="1138" spans="1:22" x14ac:dyDescent="0.25">
      <c r="B1138" s="1">
        <v>45741</v>
      </c>
      <c r="C1138" s="9" t="s">
        <v>1250</v>
      </c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Row],[ActualResult]]), "_", IF(Table2[[#This Row],[ActualHomeScore]]=Table2[[#This Row],[PredictedHomeScore]], "Y", "N"))</f>
        <v>_</v>
      </c>
      <c r="R1138" s="2"/>
      <c r="S1138" s="2" t="str">
        <f t="shared" si="51"/>
        <v>_</v>
      </c>
      <c r="T1138" s="45">
        <f>IF(VLOOKUP(Table2[[#This Row],[AwayTeam]],Table3[[Teams]:[D]],2)=VLOOKUP(Table2[[#This Row],[HomeTeam]],Table3[[Teams]:[D]],2),1,0)</f>
        <v>0</v>
      </c>
      <c r="U1138" s="45">
        <f>IF(VLOOKUP(Table2[[#This Row],[AwayTeam]],Table3[[Teams]:[D]],3)=VLOOKUP(Table2[[#This Row],[HomeTeam]],Table3[[Teams]:[D]],3),1,0)</f>
        <v>0</v>
      </c>
      <c r="V1138" s="45">
        <f>IF(VLOOKUP(Table2[[#This Row],[AwayTeam]],Table3[[Teams]:[D]],2)&lt;&gt;VLOOKUP(Table2[[#This Row],[HomeTeam]],Table3[[Teams]:[D]],2),1,0)</f>
        <v>1</v>
      </c>
    </row>
    <row r="1139" spans="1:22" x14ac:dyDescent="0.25">
      <c r="B1139" s="1">
        <v>45741</v>
      </c>
      <c r="C1139" s="9" t="s">
        <v>1251</v>
      </c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Row],[ActualResult]]), "_", IF(Table2[[#This Row],[ActualHomeScore]]=Table2[[#This Row],[PredictedHomeScore]], "Y", "N"))</f>
        <v>_</v>
      </c>
      <c r="R1139" s="2"/>
      <c r="S1139" s="2" t="str">
        <f t="shared" si="51"/>
        <v>_</v>
      </c>
      <c r="T1139" s="45">
        <f>IF(VLOOKUP(Table2[[#This Row],[AwayTeam]],Table3[[Teams]:[D]],2)=VLOOKUP(Table2[[#This Row],[HomeTeam]],Table3[[Teams]:[D]],2),1,0)</f>
        <v>1</v>
      </c>
      <c r="U1139" s="45">
        <f>IF(VLOOKUP(Table2[[#This Row],[AwayTeam]],Table3[[Teams]:[D]],3)=VLOOKUP(Table2[[#This Row],[HomeTeam]],Table3[[Teams]:[D]],3),1,0)</f>
        <v>1</v>
      </c>
      <c r="V1139" s="45">
        <f>IF(VLOOKUP(Table2[[#This Row],[AwayTeam]],Table3[[Teams]:[D]],2)&lt;&gt;VLOOKUP(Table2[[#This Row],[HomeTeam]],Table3[[Teams]:[D]],2),1,0)</f>
        <v>0</v>
      </c>
    </row>
    <row r="1140" spans="1:22" x14ac:dyDescent="0.25">
      <c r="A1140" s="5"/>
      <c r="B1140" s="3">
        <v>45741</v>
      </c>
      <c r="C1140" s="10" t="s">
        <v>1252</v>
      </c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Row],[ActualResult]]), "_", IF(Table2[[#This Row],[ActualHomeScore]]=Table2[[#This Row],[PredictedHomeScore]], "Y", "N"))</f>
        <v>_</v>
      </c>
      <c r="R1140" s="2"/>
      <c r="S1140" s="2" t="str">
        <f t="shared" si="51"/>
        <v>_</v>
      </c>
      <c r="T1140" s="45">
        <f>IF(VLOOKUP(Table2[[#This Row],[AwayTeam]],Table3[[Teams]:[D]],2)=VLOOKUP(Table2[[#This Row],[HomeTeam]],Table3[[Teams]:[D]],2),1,0)</f>
        <v>0</v>
      </c>
      <c r="U1140" s="45">
        <f>IF(VLOOKUP(Table2[[#This Row],[AwayTeam]],Table3[[Teams]:[D]],3)=VLOOKUP(Table2[[#This Row],[HomeTeam]],Table3[[Teams]:[D]],3),1,0)</f>
        <v>0</v>
      </c>
      <c r="V1140" s="45">
        <f>IF(VLOOKUP(Table2[[#This Row],[AwayTeam]],Table3[[Teams]:[D]],2)&lt;&gt;VLOOKUP(Table2[[#This Row],[HomeTeam]],Table3[[Teams]:[D]],2),1,0)</f>
        <v>1</v>
      </c>
    </row>
    <row r="1141" spans="1:22" x14ac:dyDescent="0.25">
      <c r="B1141" s="1">
        <v>45742</v>
      </c>
      <c r="C1141" s="9" t="s">
        <v>1253</v>
      </c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Row],[ActualResult]]), "_", IF(Table2[[#This Row],[ActualHomeScore]]=Table2[[#This Row],[PredictedHomeScore]], "Y", "N"))</f>
        <v>_</v>
      </c>
      <c r="R1141" s="2"/>
      <c r="S1141" s="2" t="str">
        <f t="shared" si="51"/>
        <v>_</v>
      </c>
      <c r="T1141" s="45">
        <f>IF(VLOOKUP(Table2[[#This Row],[AwayTeam]],Table3[[Teams]:[D]],2)=VLOOKUP(Table2[[#This Row],[HomeTeam]],Table3[[Teams]:[D]],2),1,0)</f>
        <v>0</v>
      </c>
      <c r="U1141" s="45">
        <f>IF(VLOOKUP(Table2[[#This Row],[AwayTeam]],Table3[[Teams]:[D]],3)=VLOOKUP(Table2[[#This Row],[HomeTeam]],Table3[[Teams]:[D]],3),1,0)</f>
        <v>0</v>
      </c>
      <c r="V1141" s="45">
        <f>IF(VLOOKUP(Table2[[#This Row],[AwayTeam]],Table3[[Teams]:[D]],2)&lt;&gt;VLOOKUP(Table2[[#This Row],[HomeTeam]],Table3[[Teams]:[D]],2),1,0)</f>
        <v>1</v>
      </c>
    </row>
    <row r="1142" spans="1:22" x14ac:dyDescent="0.25">
      <c r="B1142" s="1">
        <v>45742</v>
      </c>
      <c r="C1142" s="9" t="s">
        <v>1254</v>
      </c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Row],[ActualResult]]), "_", IF(Table2[[#This Row],[ActualHomeScore]]=Table2[[#This Row],[PredictedHomeScore]], "Y", "N"))</f>
        <v>_</v>
      </c>
      <c r="R1142" s="2"/>
      <c r="S1142" s="2" t="str">
        <f t="shared" si="51"/>
        <v>_</v>
      </c>
      <c r="T1142" s="45">
        <f>IF(VLOOKUP(Table2[[#This Row],[AwayTeam]],Table3[[Teams]:[D]],2)=VLOOKUP(Table2[[#This Row],[HomeTeam]],Table3[[Teams]:[D]],2),1,0)</f>
        <v>0</v>
      </c>
      <c r="U1142" s="45">
        <f>IF(VLOOKUP(Table2[[#This Row],[AwayTeam]],Table3[[Teams]:[D]],3)=VLOOKUP(Table2[[#This Row],[HomeTeam]],Table3[[Teams]:[D]],3),1,0)</f>
        <v>0</v>
      </c>
      <c r="V1142" s="45">
        <f>IF(VLOOKUP(Table2[[#This Row],[AwayTeam]],Table3[[Teams]:[D]],2)&lt;&gt;VLOOKUP(Table2[[#This Row],[HomeTeam]],Table3[[Teams]:[D]],2),1,0)</f>
        <v>1</v>
      </c>
    </row>
    <row r="1143" spans="1:22" x14ac:dyDescent="0.25">
      <c r="B1143" s="1">
        <v>45742</v>
      </c>
      <c r="C1143" s="9" t="s">
        <v>1255</v>
      </c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Row],[ActualResult]]), "_", IF(Table2[[#This Row],[ActualHomeScore]]=Table2[[#This Row],[PredictedHomeScore]], "Y", "N"))</f>
        <v>_</v>
      </c>
      <c r="R1143" s="2"/>
      <c r="S1143" s="2" t="str">
        <f t="shared" si="51"/>
        <v>_</v>
      </c>
      <c r="T1143" s="45">
        <f>IF(VLOOKUP(Table2[[#This Row],[AwayTeam]],Table3[[Teams]:[D]],2)=VLOOKUP(Table2[[#This Row],[HomeTeam]],Table3[[Teams]:[D]],2),1,0)</f>
        <v>1</v>
      </c>
      <c r="U1143" s="45">
        <f>IF(VLOOKUP(Table2[[#This Row],[AwayTeam]],Table3[[Teams]:[D]],3)=VLOOKUP(Table2[[#This Row],[HomeTeam]],Table3[[Teams]:[D]],3),1,0)</f>
        <v>0</v>
      </c>
      <c r="V1143" s="45">
        <f>IF(VLOOKUP(Table2[[#This Row],[AwayTeam]],Table3[[Teams]:[D]],2)&lt;&gt;VLOOKUP(Table2[[#This Row],[HomeTeam]],Table3[[Teams]:[D]],2),1,0)</f>
        <v>0</v>
      </c>
    </row>
    <row r="1144" spans="1:22" x14ac:dyDescent="0.25">
      <c r="A1144" s="5"/>
      <c r="B1144" s="3">
        <v>45742</v>
      </c>
      <c r="C1144" s="10" t="s">
        <v>1256</v>
      </c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Row],[ActualResult]]), "_", IF(Table2[[#This Row],[ActualHomeScore]]=Table2[[#This Row],[PredictedHomeScore]], "Y", "N"))</f>
        <v>_</v>
      </c>
      <c r="R1144" s="2"/>
      <c r="S1144" s="2" t="str">
        <f t="shared" si="51"/>
        <v>_</v>
      </c>
      <c r="T1144" s="45">
        <f>IF(VLOOKUP(Table2[[#This Row],[AwayTeam]],Table3[[Teams]:[D]],2)=VLOOKUP(Table2[[#This Row],[HomeTeam]],Table3[[Teams]:[D]],2),1,0)</f>
        <v>0</v>
      </c>
      <c r="U1144" s="45">
        <f>IF(VLOOKUP(Table2[[#This Row],[AwayTeam]],Table3[[Teams]:[D]],3)=VLOOKUP(Table2[[#This Row],[HomeTeam]],Table3[[Teams]:[D]],3),1,0)</f>
        <v>0</v>
      </c>
      <c r="V1144" s="45">
        <f>IF(VLOOKUP(Table2[[#This Row],[AwayTeam]],Table3[[Teams]:[D]],2)&lt;&gt;VLOOKUP(Table2[[#This Row],[HomeTeam]],Table3[[Teams]:[D]],2),1,0)</f>
        <v>1</v>
      </c>
    </row>
    <row r="1145" spans="1:22" x14ac:dyDescent="0.25">
      <c r="B1145" s="1">
        <v>45743</v>
      </c>
      <c r="C1145" s="9" t="s">
        <v>1257</v>
      </c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Row],[ActualResult]]), "_", IF(Table2[[#This Row],[ActualHomeScore]]=Table2[[#This Row],[PredictedHomeScore]], "Y", "N"))</f>
        <v>_</v>
      </c>
      <c r="R1145" s="2"/>
      <c r="S1145" s="2" t="str">
        <f t="shared" si="51"/>
        <v>_</v>
      </c>
      <c r="T1145" s="45">
        <f>IF(VLOOKUP(Table2[[#This Row],[AwayTeam]],Table3[[Teams]:[D]],2)=VLOOKUP(Table2[[#This Row],[HomeTeam]],Table3[[Teams]:[D]],2),1,0)</f>
        <v>1</v>
      </c>
      <c r="U1145" s="45">
        <f>IF(VLOOKUP(Table2[[#This Row],[AwayTeam]],Table3[[Teams]:[D]],3)=VLOOKUP(Table2[[#This Row],[HomeTeam]],Table3[[Teams]:[D]],3),1,0)</f>
        <v>0</v>
      </c>
      <c r="V1145" s="45">
        <f>IF(VLOOKUP(Table2[[#This Row],[AwayTeam]],Table3[[Teams]:[D]],2)&lt;&gt;VLOOKUP(Table2[[#This Row],[HomeTeam]],Table3[[Teams]:[D]],2),1,0)</f>
        <v>0</v>
      </c>
    </row>
    <row r="1146" spans="1:22" x14ac:dyDescent="0.25">
      <c r="B1146" s="1">
        <v>45743</v>
      </c>
      <c r="C1146" s="9" t="s">
        <v>1258</v>
      </c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Row],[ActualResult]]), "_", IF(Table2[[#This Row],[ActualHomeScore]]=Table2[[#This Row],[PredictedHomeScore]], "Y", "N"))</f>
        <v>_</v>
      </c>
      <c r="R1146" s="2"/>
      <c r="S1146" s="2" t="str">
        <f t="shared" si="51"/>
        <v>_</v>
      </c>
      <c r="T1146" s="45">
        <f>IF(VLOOKUP(Table2[[#This Row],[AwayTeam]],Table3[[Teams]:[D]],2)=VLOOKUP(Table2[[#This Row],[HomeTeam]],Table3[[Teams]:[D]],2),1,0)</f>
        <v>1</v>
      </c>
      <c r="U1146" s="45">
        <f>IF(VLOOKUP(Table2[[#This Row],[AwayTeam]],Table3[[Teams]:[D]],3)=VLOOKUP(Table2[[#This Row],[HomeTeam]],Table3[[Teams]:[D]],3),1,0)</f>
        <v>1</v>
      </c>
      <c r="V1146" s="45">
        <f>IF(VLOOKUP(Table2[[#This Row],[AwayTeam]],Table3[[Teams]:[D]],2)&lt;&gt;VLOOKUP(Table2[[#This Row],[HomeTeam]],Table3[[Teams]:[D]],2),1,0)</f>
        <v>0</v>
      </c>
    </row>
    <row r="1147" spans="1:22" x14ac:dyDescent="0.25">
      <c r="B1147" s="1">
        <v>45743</v>
      </c>
      <c r="C1147" s="9" t="s">
        <v>1259</v>
      </c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Row],[ActualResult]]), "_", IF(Table2[[#This Row],[ActualHomeScore]]=Table2[[#This Row],[PredictedHomeScore]], "Y", "N"))</f>
        <v>_</v>
      </c>
      <c r="R1147" s="2"/>
      <c r="S1147" s="2" t="str">
        <f t="shared" si="51"/>
        <v>_</v>
      </c>
      <c r="T1147" s="45">
        <f>IF(VLOOKUP(Table2[[#This Row],[AwayTeam]],Table3[[Teams]:[D]],2)=VLOOKUP(Table2[[#This Row],[HomeTeam]],Table3[[Teams]:[D]],2),1,0)</f>
        <v>0</v>
      </c>
      <c r="U1147" s="45">
        <f>IF(VLOOKUP(Table2[[#This Row],[AwayTeam]],Table3[[Teams]:[D]],3)=VLOOKUP(Table2[[#This Row],[HomeTeam]],Table3[[Teams]:[D]],3),1,0)</f>
        <v>0</v>
      </c>
      <c r="V1147" s="45">
        <f>IF(VLOOKUP(Table2[[#This Row],[AwayTeam]],Table3[[Teams]:[D]],2)&lt;&gt;VLOOKUP(Table2[[#This Row],[HomeTeam]],Table3[[Teams]:[D]],2),1,0)</f>
        <v>1</v>
      </c>
    </row>
    <row r="1148" spans="1:22" x14ac:dyDescent="0.25">
      <c r="B1148" s="1">
        <v>45743</v>
      </c>
      <c r="C1148" s="9" t="s">
        <v>1260</v>
      </c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Row],[ActualResult]]), "_", IF(Table2[[#This Row],[ActualHomeScore]]=Table2[[#This Row],[PredictedHomeScore]], "Y", "N"))</f>
        <v>_</v>
      </c>
      <c r="R1148" s="2"/>
      <c r="S1148" s="2" t="str">
        <f t="shared" si="51"/>
        <v>_</v>
      </c>
      <c r="T1148" s="45">
        <f>IF(VLOOKUP(Table2[[#This Row],[AwayTeam]],Table3[[Teams]:[D]],2)=VLOOKUP(Table2[[#This Row],[HomeTeam]],Table3[[Teams]:[D]],2),1,0)</f>
        <v>1</v>
      </c>
      <c r="U1148" s="45">
        <f>IF(VLOOKUP(Table2[[#This Row],[AwayTeam]],Table3[[Teams]:[D]],3)=VLOOKUP(Table2[[#This Row],[HomeTeam]],Table3[[Teams]:[D]],3),1,0)</f>
        <v>0</v>
      </c>
      <c r="V1148" s="45">
        <f>IF(VLOOKUP(Table2[[#This Row],[AwayTeam]],Table3[[Teams]:[D]],2)&lt;&gt;VLOOKUP(Table2[[#This Row],[HomeTeam]],Table3[[Teams]:[D]],2),1,0)</f>
        <v>0</v>
      </c>
    </row>
    <row r="1149" spans="1:22" x14ac:dyDescent="0.25">
      <c r="B1149" s="1">
        <v>45743</v>
      </c>
      <c r="C1149" s="9" t="s">
        <v>1261</v>
      </c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Row],[ActualResult]]), "_", IF(Table2[[#This Row],[ActualHomeScore]]=Table2[[#This Row],[PredictedHomeScore]], "Y", "N"))</f>
        <v>_</v>
      </c>
      <c r="R1149" s="2"/>
      <c r="S1149" s="2" t="str">
        <f t="shared" si="51"/>
        <v>_</v>
      </c>
      <c r="T1149" s="45">
        <f>IF(VLOOKUP(Table2[[#This Row],[AwayTeam]],Table3[[Teams]:[D]],2)=VLOOKUP(Table2[[#This Row],[HomeTeam]],Table3[[Teams]:[D]],2),1,0)</f>
        <v>1</v>
      </c>
      <c r="U1149" s="45">
        <f>IF(VLOOKUP(Table2[[#This Row],[AwayTeam]],Table3[[Teams]:[D]],3)=VLOOKUP(Table2[[#This Row],[HomeTeam]],Table3[[Teams]:[D]],3),1,0)</f>
        <v>1</v>
      </c>
      <c r="V1149" s="45">
        <f>IF(VLOOKUP(Table2[[#This Row],[AwayTeam]],Table3[[Teams]:[D]],2)&lt;&gt;VLOOKUP(Table2[[#This Row],[HomeTeam]],Table3[[Teams]:[D]],2),1,0)</f>
        <v>0</v>
      </c>
    </row>
    <row r="1150" spans="1:22" x14ac:dyDescent="0.25">
      <c r="B1150" s="1">
        <v>45743</v>
      </c>
      <c r="C1150" s="9" t="s">
        <v>1262</v>
      </c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Row],[ActualResult]]), "_", IF(Table2[[#This Row],[ActualHomeScore]]=Table2[[#This Row],[PredictedHomeScore]], "Y", "N"))</f>
        <v>_</v>
      </c>
      <c r="R1150" s="2"/>
      <c r="S1150" s="2" t="str">
        <f t="shared" si="51"/>
        <v>_</v>
      </c>
      <c r="T1150" s="45">
        <f>IF(VLOOKUP(Table2[[#This Row],[AwayTeam]],Table3[[Teams]:[D]],2)=VLOOKUP(Table2[[#This Row],[HomeTeam]],Table3[[Teams]:[D]],2),1,0)</f>
        <v>0</v>
      </c>
      <c r="U1150" s="45">
        <f>IF(VLOOKUP(Table2[[#This Row],[AwayTeam]],Table3[[Teams]:[D]],3)=VLOOKUP(Table2[[#This Row],[HomeTeam]],Table3[[Teams]:[D]],3),1,0)</f>
        <v>0</v>
      </c>
      <c r="V1150" s="45">
        <f>IF(VLOOKUP(Table2[[#This Row],[AwayTeam]],Table3[[Teams]:[D]],2)&lt;&gt;VLOOKUP(Table2[[#This Row],[HomeTeam]],Table3[[Teams]:[D]],2),1,0)</f>
        <v>1</v>
      </c>
    </row>
    <row r="1151" spans="1:22" x14ac:dyDescent="0.25">
      <c r="B1151" s="1">
        <v>45743</v>
      </c>
      <c r="C1151" s="9" t="s">
        <v>1263</v>
      </c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Row],[ActualResult]]), "_", IF(Table2[[#This Row],[ActualHomeScore]]=Table2[[#This Row],[PredictedHomeScore]], "Y", "N"))</f>
        <v>_</v>
      </c>
      <c r="R1151" s="2"/>
      <c r="S1151" s="2" t="str">
        <f t="shared" si="51"/>
        <v>_</v>
      </c>
      <c r="T1151" s="45">
        <f>IF(VLOOKUP(Table2[[#This Row],[AwayTeam]],Table3[[Teams]:[D]],2)=VLOOKUP(Table2[[#This Row],[HomeTeam]],Table3[[Teams]:[D]],2),1,0)</f>
        <v>1</v>
      </c>
      <c r="U1151" s="45">
        <f>IF(VLOOKUP(Table2[[#This Row],[AwayTeam]],Table3[[Teams]:[D]],3)=VLOOKUP(Table2[[#This Row],[HomeTeam]],Table3[[Teams]:[D]],3),1,0)</f>
        <v>0</v>
      </c>
      <c r="V1151" s="45">
        <f>IF(VLOOKUP(Table2[[#This Row],[AwayTeam]],Table3[[Teams]:[D]],2)&lt;&gt;VLOOKUP(Table2[[#This Row],[HomeTeam]],Table3[[Teams]:[D]],2),1,0)</f>
        <v>0</v>
      </c>
    </row>
    <row r="1152" spans="1:22" x14ac:dyDescent="0.25">
      <c r="B1152" s="1">
        <v>45743</v>
      </c>
      <c r="C1152" s="9" t="s">
        <v>1264</v>
      </c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Row],[ActualResult]]), "_", IF(Table2[[#This Row],[ActualHomeScore]]=Table2[[#This Row],[PredictedHomeScore]], "Y", "N"))</f>
        <v>_</v>
      </c>
      <c r="R1152" s="2"/>
      <c r="S1152" s="2" t="str">
        <f t="shared" si="51"/>
        <v>_</v>
      </c>
      <c r="T1152" s="45">
        <f>IF(VLOOKUP(Table2[[#This Row],[AwayTeam]],Table3[[Teams]:[D]],2)=VLOOKUP(Table2[[#This Row],[HomeTeam]],Table3[[Teams]:[D]],2),1,0)</f>
        <v>1</v>
      </c>
      <c r="U1152" s="45">
        <f>IF(VLOOKUP(Table2[[#This Row],[AwayTeam]],Table3[[Teams]:[D]],3)=VLOOKUP(Table2[[#This Row],[HomeTeam]],Table3[[Teams]:[D]],3),1,0)</f>
        <v>0</v>
      </c>
      <c r="V1152" s="45">
        <f>IF(VLOOKUP(Table2[[#This Row],[AwayTeam]],Table3[[Teams]:[D]],2)&lt;&gt;VLOOKUP(Table2[[#This Row],[HomeTeam]],Table3[[Teams]:[D]],2),1,0)</f>
        <v>0</v>
      </c>
    </row>
    <row r="1153" spans="1:22" x14ac:dyDescent="0.25">
      <c r="B1153" s="1">
        <v>45743</v>
      </c>
      <c r="C1153" s="9" t="s">
        <v>1265</v>
      </c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Row],[ActualResult]]), "_", IF(Table2[[#This Row],[ActualHomeScore]]=Table2[[#This Row],[PredictedHomeScore]], "Y", "N"))</f>
        <v>_</v>
      </c>
      <c r="R1153" s="2"/>
      <c r="S1153" s="2" t="str">
        <f t="shared" si="51"/>
        <v>_</v>
      </c>
      <c r="T1153" s="45">
        <f>IF(VLOOKUP(Table2[[#This Row],[AwayTeam]],Table3[[Teams]:[D]],2)=VLOOKUP(Table2[[#This Row],[HomeTeam]],Table3[[Teams]:[D]],2),1,0)</f>
        <v>1</v>
      </c>
      <c r="U1153" s="45">
        <f>IF(VLOOKUP(Table2[[#This Row],[AwayTeam]],Table3[[Teams]:[D]],3)=VLOOKUP(Table2[[#This Row],[HomeTeam]],Table3[[Teams]:[D]],3),1,0)</f>
        <v>1</v>
      </c>
      <c r="V1153" s="45">
        <f>IF(VLOOKUP(Table2[[#This Row],[AwayTeam]],Table3[[Teams]:[D]],2)&lt;&gt;VLOOKUP(Table2[[#This Row],[HomeTeam]],Table3[[Teams]:[D]],2),1,0)</f>
        <v>0</v>
      </c>
    </row>
    <row r="1154" spans="1:22" x14ac:dyDescent="0.25">
      <c r="A1154" s="5"/>
      <c r="B1154" s="3">
        <v>45743</v>
      </c>
      <c r="C1154" s="10" t="s">
        <v>1266</v>
      </c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Row],[ActualResult]]), "_", IF(Table2[[#This Row],[ActualHomeScore]]=Table2[[#This Row],[PredictedHomeScore]], "Y", "N"))</f>
        <v>_</v>
      </c>
      <c r="R1154" s="2"/>
      <c r="S1154" s="2" t="str">
        <f t="shared" si="51"/>
        <v>_</v>
      </c>
      <c r="T1154" s="45">
        <f>IF(VLOOKUP(Table2[[#This Row],[AwayTeam]],Table3[[Teams]:[D]],2)=VLOOKUP(Table2[[#This Row],[HomeTeam]],Table3[[Teams]:[D]],2),1,0)</f>
        <v>0</v>
      </c>
      <c r="U1154" s="45">
        <f>IF(VLOOKUP(Table2[[#This Row],[AwayTeam]],Table3[[Teams]:[D]],3)=VLOOKUP(Table2[[#This Row],[HomeTeam]],Table3[[Teams]:[D]],3),1,0)</f>
        <v>0</v>
      </c>
      <c r="V1154" s="45">
        <f>IF(VLOOKUP(Table2[[#This Row],[AwayTeam]],Table3[[Teams]:[D]],2)&lt;&gt;VLOOKUP(Table2[[#This Row],[HomeTeam]],Table3[[Teams]:[D]],2),1,0)</f>
        <v>1</v>
      </c>
    </row>
    <row r="1155" spans="1:22" x14ac:dyDescent="0.25">
      <c r="B1155" s="1">
        <v>45744</v>
      </c>
      <c r="C1155" s="9" t="s">
        <v>1267</v>
      </c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Row],[ActualResult]]),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  <c r="T1155" s="45">
        <f>IF(VLOOKUP(Table2[[#This Row],[AwayTeam]],Table3[[Teams]:[D]],2)=VLOOKUP(Table2[[#This Row],[HomeTeam]],Table3[[Teams]:[D]],2),1,0)</f>
        <v>0</v>
      </c>
      <c r="U1155" s="45">
        <f>IF(VLOOKUP(Table2[[#This Row],[AwayTeam]],Table3[[Teams]:[D]],3)=VLOOKUP(Table2[[#This Row],[HomeTeam]],Table3[[Teams]:[D]],3),1,0)</f>
        <v>0</v>
      </c>
      <c r="V1155" s="45">
        <f>IF(VLOOKUP(Table2[[#This Row],[AwayTeam]],Table3[[Teams]:[D]],2)&lt;&gt;VLOOKUP(Table2[[#This Row],[HomeTeam]],Table3[[Teams]:[D]],2),1,0)</f>
        <v>1</v>
      </c>
    </row>
    <row r="1156" spans="1:22" x14ac:dyDescent="0.25">
      <c r="B1156" s="1">
        <v>45744</v>
      </c>
      <c r="C1156" s="9" t="s">
        <v>1268</v>
      </c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Row],[ActualResult]]), "_", IF(Table2[[#This Row],[ActualHomeScore]]=Table2[[#This Row],[PredictedHomeScore]], "Y", "N"))</f>
        <v>_</v>
      </c>
      <c r="R1156" s="2"/>
      <c r="S1156" s="2" t="str">
        <f t="shared" si="54"/>
        <v>_</v>
      </c>
      <c r="T1156" s="45">
        <f>IF(VLOOKUP(Table2[[#This Row],[AwayTeam]],Table3[[Teams]:[D]],2)=VLOOKUP(Table2[[#This Row],[HomeTeam]],Table3[[Teams]:[D]],2),1,0)</f>
        <v>1</v>
      </c>
      <c r="U1156" s="45">
        <f>IF(VLOOKUP(Table2[[#This Row],[AwayTeam]],Table3[[Teams]:[D]],3)=VLOOKUP(Table2[[#This Row],[HomeTeam]],Table3[[Teams]:[D]],3),1,0)</f>
        <v>0</v>
      </c>
      <c r="V1156" s="45">
        <f>IF(VLOOKUP(Table2[[#This Row],[AwayTeam]],Table3[[Teams]:[D]],2)&lt;&gt;VLOOKUP(Table2[[#This Row],[HomeTeam]],Table3[[Teams]:[D]],2),1,0)</f>
        <v>0</v>
      </c>
    </row>
    <row r="1157" spans="1:22" x14ac:dyDescent="0.25">
      <c r="B1157" s="1">
        <v>45744</v>
      </c>
      <c r="C1157" s="9" t="s">
        <v>1269</v>
      </c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Row],[ActualResult]]), "_", IF(Table2[[#This Row],[ActualHomeScore]]=Table2[[#This Row],[PredictedHomeScore]], "Y", "N"))</f>
        <v>_</v>
      </c>
      <c r="R1157" s="2"/>
      <c r="S1157" s="2" t="str">
        <f t="shared" si="54"/>
        <v>_</v>
      </c>
      <c r="T1157" s="45">
        <f>IF(VLOOKUP(Table2[[#This Row],[AwayTeam]],Table3[[Teams]:[D]],2)=VLOOKUP(Table2[[#This Row],[HomeTeam]],Table3[[Teams]:[D]],2),1,0)</f>
        <v>0</v>
      </c>
      <c r="U1157" s="45">
        <f>IF(VLOOKUP(Table2[[#This Row],[AwayTeam]],Table3[[Teams]:[D]],3)=VLOOKUP(Table2[[#This Row],[HomeTeam]],Table3[[Teams]:[D]],3),1,0)</f>
        <v>0</v>
      </c>
      <c r="V1157" s="45">
        <f>IF(VLOOKUP(Table2[[#This Row],[AwayTeam]],Table3[[Teams]:[D]],2)&lt;&gt;VLOOKUP(Table2[[#This Row],[HomeTeam]],Table3[[Teams]:[D]],2),1,0)</f>
        <v>1</v>
      </c>
    </row>
    <row r="1158" spans="1:22" x14ac:dyDescent="0.25">
      <c r="B1158" s="1">
        <v>45744</v>
      </c>
      <c r="C1158" s="9" t="s">
        <v>1270</v>
      </c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Row],[ActualResult]]), "_", IF(Table2[[#This Row],[ActualHomeScore]]=Table2[[#This Row],[PredictedHomeScore]], "Y", "N"))</f>
        <v>_</v>
      </c>
      <c r="R1158" s="2"/>
      <c r="S1158" s="2" t="str">
        <f t="shared" si="54"/>
        <v>_</v>
      </c>
      <c r="T1158" s="45">
        <f>IF(VLOOKUP(Table2[[#This Row],[AwayTeam]],Table3[[Teams]:[D]],2)=VLOOKUP(Table2[[#This Row],[HomeTeam]],Table3[[Teams]:[D]],2),1,0)</f>
        <v>0</v>
      </c>
      <c r="U1158" s="45">
        <f>IF(VLOOKUP(Table2[[#This Row],[AwayTeam]],Table3[[Teams]:[D]],3)=VLOOKUP(Table2[[#This Row],[HomeTeam]],Table3[[Teams]:[D]],3),1,0)</f>
        <v>0</v>
      </c>
      <c r="V1158" s="45">
        <f>IF(VLOOKUP(Table2[[#This Row],[AwayTeam]],Table3[[Teams]:[D]],2)&lt;&gt;VLOOKUP(Table2[[#This Row],[HomeTeam]],Table3[[Teams]:[D]],2),1,0)</f>
        <v>1</v>
      </c>
    </row>
    <row r="1159" spans="1:22" x14ac:dyDescent="0.25">
      <c r="B1159" s="1">
        <v>45744</v>
      </c>
      <c r="C1159" s="9" t="s">
        <v>1271</v>
      </c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Row],[ActualResult]]), "_", IF(Table2[[#This Row],[ActualHomeScore]]=Table2[[#This Row],[PredictedHomeScore]], "Y", "N"))</f>
        <v>_</v>
      </c>
      <c r="R1159" s="2"/>
      <c r="S1159" s="2" t="str">
        <f t="shared" si="54"/>
        <v>_</v>
      </c>
      <c r="T1159" s="45">
        <f>IF(VLOOKUP(Table2[[#This Row],[AwayTeam]],Table3[[Teams]:[D]],2)=VLOOKUP(Table2[[#This Row],[HomeTeam]],Table3[[Teams]:[D]],2),1,0)</f>
        <v>1</v>
      </c>
      <c r="U1159" s="45">
        <f>IF(VLOOKUP(Table2[[#This Row],[AwayTeam]],Table3[[Teams]:[D]],3)=VLOOKUP(Table2[[#This Row],[HomeTeam]],Table3[[Teams]:[D]],3),1,0)</f>
        <v>0</v>
      </c>
      <c r="V1159" s="45">
        <f>IF(VLOOKUP(Table2[[#This Row],[AwayTeam]],Table3[[Teams]:[D]],2)&lt;&gt;VLOOKUP(Table2[[#This Row],[HomeTeam]],Table3[[Teams]:[D]],2),1,0)</f>
        <v>0</v>
      </c>
    </row>
    <row r="1160" spans="1:22" x14ac:dyDescent="0.25">
      <c r="A1160" s="5"/>
      <c r="B1160" s="3">
        <v>45744</v>
      </c>
      <c r="C1160" s="10" t="s">
        <v>1272</v>
      </c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Row],[ActualResult]]), "_", IF(Table2[[#This Row],[ActualHomeScore]]=Table2[[#This Row],[PredictedHomeScore]], "Y", "N"))</f>
        <v>_</v>
      </c>
      <c r="R1160" s="2"/>
      <c r="S1160" s="2" t="str">
        <f t="shared" si="54"/>
        <v>_</v>
      </c>
      <c r="T1160" s="45">
        <f>IF(VLOOKUP(Table2[[#This Row],[AwayTeam]],Table3[[Teams]:[D]],2)=VLOOKUP(Table2[[#This Row],[HomeTeam]],Table3[[Teams]:[D]],2),1,0)</f>
        <v>0</v>
      </c>
      <c r="U1160" s="45">
        <f>IF(VLOOKUP(Table2[[#This Row],[AwayTeam]],Table3[[Teams]:[D]],3)=VLOOKUP(Table2[[#This Row],[HomeTeam]],Table3[[Teams]:[D]],3),1,0)</f>
        <v>0</v>
      </c>
      <c r="V1160" s="45">
        <f>IF(VLOOKUP(Table2[[#This Row],[AwayTeam]],Table3[[Teams]:[D]],2)&lt;&gt;VLOOKUP(Table2[[#This Row],[HomeTeam]],Table3[[Teams]:[D]],2),1,0)</f>
        <v>1</v>
      </c>
    </row>
    <row r="1161" spans="1:22" x14ac:dyDescent="0.25">
      <c r="B1161" s="1">
        <v>45745</v>
      </c>
      <c r="C1161" s="9" t="s">
        <v>1273</v>
      </c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Row],[ActualResult]]), "_", IF(Table2[[#This Row],[ActualHomeScore]]=Table2[[#This Row],[PredictedHomeScore]], "Y", "N"))</f>
        <v>_</v>
      </c>
      <c r="R1161" s="2"/>
      <c r="S1161" s="2" t="str">
        <f t="shared" si="54"/>
        <v>_</v>
      </c>
      <c r="T1161" s="45">
        <f>IF(VLOOKUP(Table2[[#This Row],[AwayTeam]],Table3[[Teams]:[D]],2)=VLOOKUP(Table2[[#This Row],[HomeTeam]],Table3[[Teams]:[D]],2),1,0)</f>
        <v>1</v>
      </c>
      <c r="U1161" s="45">
        <f>IF(VLOOKUP(Table2[[#This Row],[AwayTeam]],Table3[[Teams]:[D]],3)=VLOOKUP(Table2[[#This Row],[HomeTeam]],Table3[[Teams]:[D]],3),1,0)</f>
        <v>0</v>
      </c>
      <c r="V1161" s="45">
        <f>IF(VLOOKUP(Table2[[#This Row],[AwayTeam]],Table3[[Teams]:[D]],2)&lt;&gt;VLOOKUP(Table2[[#This Row],[HomeTeam]],Table3[[Teams]:[D]],2),1,0)</f>
        <v>0</v>
      </c>
    </row>
    <row r="1162" spans="1:22" x14ac:dyDescent="0.25">
      <c r="B1162" s="1">
        <v>45745</v>
      </c>
      <c r="C1162" s="9" t="s">
        <v>1274</v>
      </c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Row],[ActualResult]]), "_", IF(Table2[[#This Row],[ActualHomeScore]]=Table2[[#This Row],[PredictedHomeScore]], "Y", "N"))</f>
        <v>_</v>
      </c>
      <c r="R1162" s="2"/>
      <c r="S1162" s="2" t="str">
        <f t="shared" si="54"/>
        <v>_</v>
      </c>
      <c r="T1162" s="45">
        <f>IF(VLOOKUP(Table2[[#This Row],[AwayTeam]],Table3[[Teams]:[D]],2)=VLOOKUP(Table2[[#This Row],[HomeTeam]],Table3[[Teams]:[D]],2),1,0)</f>
        <v>1</v>
      </c>
      <c r="U1162" s="45">
        <f>IF(VLOOKUP(Table2[[#This Row],[AwayTeam]],Table3[[Teams]:[D]],3)=VLOOKUP(Table2[[#This Row],[HomeTeam]],Table3[[Teams]:[D]],3),1,0)</f>
        <v>0</v>
      </c>
      <c r="V1162" s="45">
        <f>IF(VLOOKUP(Table2[[#This Row],[AwayTeam]],Table3[[Teams]:[D]],2)&lt;&gt;VLOOKUP(Table2[[#This Row],[HomeTeam]],Table3[[Teams]:[D]],2),1,0)</f>
        <v>0</v>
      </c>
    </row>
    <row r="1163" spans="1:22" x14ac:dyDescent="0.25">
      <c r="B1163" s="1">
        <v>45745</v>
      </c>
      <c r="C1163" s="9" t="s">
        <v>1275</v>
      </c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Row],[ActualResult]]), "_", IF(Table2[[#This Row],[ActualHomeScore]]=Table2[[#This Row],[PredictedHomeScore]], "Y", "N"))</f>
        <v>_</v>
      </c>
      <c r="R1163" s="2"/>
      <c r="S1163" s="2" t="str">
        <f t="shared" si="54"/>
        <v>_</v>
      </c>
      <c r="T1163" s="45">
        <f>IF(VLOOKUP(Table2[[#This Row],[AwayTeam]],Table3[[Teams]:[D]],2)=VLOOKUP(Table2[[#This Row],[HomeTeam]],Table3[[Teams]:[D]],2),1,0)</f>
        <v>1</v>
      </c>
      <c r="U1163" s="45">
        <f>IF(VLOOKUP(Table2[[#This Row],[AwayTeam]],Table3[[Teams]:[D]],3)=VLOOKUP(Table2[[#This Row],[HomeTeam]],Table3[[Teams]:[D]],3),1,0)</f>
        <v>1</v>
      </c>
      <c r="V1163" s="45">
        <f>IF(VLOOKUP(Table2[[#This Row],[AwayTeam]],Table3[[Teams]:[D]],2)&lt;&gt;VLOOKUP(Table2[[#This Row],[HomeTeam]],Table3[[Teams]:[D]],2),1,0)</f>
        <v>0</v>
      </c>
    </row>
    <row r="1164" spans="1:22" x14ac:dyDescent="0.25">
      <c r="B1164" s="1">
        <v>45745</v>
      </c>
      <c r="C1164" s="9" t="s">
        <v>1276</v>
      </c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Row],[ActualResult]]), "_", IF(Table2[[#This Row],[ActualHomeScore]]=Table2[[#This Row],[PredictedHomeScore]], "Y", "N"))</f>
        <v>_</v>
      </c>
      <c r="R1164" s="2"/>
      <c r="S1164" s="2" t="str">
        <f t="shared" si="54"/>
        <v>_</v>
      </c>
      <c r="T1164" s="45">
        <f>IF(VLOOKUP(Table2[[#This Row],[AwayTeam]],Table3[[Teams]:[D]],2)=VLOOKUP(Table2[[#This Row],[HomeTeam]],Table3[[Teams]:[D]],2),1,0)</f>
        <v>0</v>
      </c>
      <c r="U1164" s="45">
        <f>IF(VLOOKUP(Table2[[#This Row],[AwayTeam]],Table3[[Teams]:[D]],3)=VLOOKUP(Table2[[#This Row],[HomeTeam]],Table3[[Teams]:[D]],3),1,0)</f>
        <v>0</v>
      </c>
      <c r="V1164" s="45">
        <f>IF(VLOOKUP(Table2[[#This Row],[AwayTeam]],Table3[[Teams]:[D]],2)&lt;&gt;VLOOKUP(Table2[[#This Row],[HomeTeam]],Table3[[Teams]:[D]],2),1,0)</f>
        <v>1</v>
      </c>
    </row>
    <row r="1165" spans="1:22" x14ac:dyDescent="0.25">
      <c r="B1165" s="1">
        <v>45745</v>
      </c>
      <c r="C1165" s="9" t="s">
        <v>1277</v>
      </c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Row],[ActualResult]]), "_", IF(Table2[[#This Row],[ActualHomeScore]]=Table2[[#This Row],[PredictedHomeScore]], "Y", "N"))</f>
        <v>_</v>
      </c>
      <c r="R1165" s="2"/>
      <c r="S1165" s="2" t="str">
        <f t="shared" si="54"/>
        <v>_</v>
      </c>
      <c r="T1165" s="45">
        <f>IF(VLOOKUP(Table2[[#This Row],[AwayTeam]],Table3[[Teams]:[D]],2)=VLOOKUP(Table2[[#This Row],[HomeTeam]],Table3[[Teams]:[D]],2),1,0)</f>
        <v>1</v>
      </c>
      <c r="U1165" s="45">
        <f>IF(VLOOKUP(Table2[[#This Row],[AwayTeam]],Table3[[Teams]:[D]],3)=VLOOKUP(Table2[[#This Row],[HomeTeam]],Table3[[Teams]:[D]],3),1,0)</f>
        <v>0</v>
      </c>
      <c r="V1165" s="45">
        <f>IF(VLOOKUP(Table2[[#This Row],[AwayTeam]],Table3[[Teams]:[D]],2)&lt;&gt;VLOOKUP(Table2[[#This Row],[HomeTeam]],Table3[[Teams]:[D]],2),1,0)</f>
        <v>0</v>
      </c>
    </row>
    <row r="1166" spans="1:22" x14ac:dyDescent="0.25">
      <c r="B1166" s="1">
        <v>45745</v>
      </c>
      <c r="C1166" s="9" t="s">
        <v>1278</v>
      </c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Row],[ActualResult]]), "_", IF(Table2[[#This Row],[ActualHomeScore]]=Table2[[#This Row],[PredictedHomeScore]], "Y", "N"))</f>
        <v>_</v>
      </c>
      <c r="R1166" s="2"/>
      <c r="S1166" s="2" t="str">
        <f t="shared" si="54"/>
        <v>_</v>
      </c>
      <c r="T1166" s="45">
        <f>IF(VLOOKUP(Table2[[#This Row],[AwayTeam]],Table3[[Teams]:[D]],2)=VLOOKUP(Table2[[#This Row],[HomeTeam]],Table3[[Teams]:[D]],2),1,0)</f>
        <v>1</v>
      </c>
      <c r="U1166" s="45">
        <f>IF(VLOOKUP(Table2[[#This Row],[AwayTeam]],Table3[[Teams]:[D]],3)=VLOOKUP(Table2[[#This Row],[HomeTeam]],Table3[[Teams]:[D]],3),1,0)</f>
        <v>0</v>
      </c>
      <c r="V1166" s="45">
        <f>IF(VLOOKUP(Table2[[#This Row],[AwayTeam]],Table3[[Teams]:[D]],2)&lt;&gt;VLOOKUP(Table2[[#This Row],[HomeTeam]],Table3[[Teams]:[D]],2),1,0)</f>
        <v>0</v>
      </c>
    </row>
    <row r="1167" spans="1:22" x14ac:dyDescent="0.25">
      <c r="B1167" s="1">
        <v>45745</v>
      </c>
      <c r="C1167" s="9" t="s">
        <v>1279</v>
      </c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Row],[ActualResult]]), "_", IF(Table2[[#This Row],[ActualHomeScore]]=Table2[[#This Row],[PredictedHomeScore]], "Y", "N"))</f>
        <v>_</v>
      </c>
      <c r="R1167" s="2"/>
      <c r="S1167" s="2" t="str">
        <f t="shared" si="54"/>
        <v>_</v>
      </c>
      <c r="T1167" s="45">
        <f>IF(VLOOKUP(Table2[[#This Row],[AwayTeam]],Table3[[Teams]:[D]],2)=VLOOKUP(Table2[[#This Row],[HomeTeam]],Table3[[Teams]:[D]],2),1,0)</f>
        <v>0</v>
      </c>
      <c r="U1167" s="45">
        <f>IF(VLOOKUP(Table2[[#This Row],[AwayTeam]],Table3[[Teams]:[D]],3)=VLOOKUP(Table2[[#This Row],[HomeTeam]],Table3[[Teams]:[D]],3),1,0)</f>
        <v>0</v>
      </c>
      <c r="V1167" s="45">
        <f>IF(VLOOKUP(Table2[[#This Row],[AwayTeam]],Table3[[Teams]:[D]],2)&lt;&gt;VLOOKUP(Table2[[#This Row],[HomeTeam]],Table3[[Teams]:[D]],2),1,0)</f>
        <v>1</v>
      </c>
    </row>
    <row r="1168" spans="1:22" x14ac:dyDescent="0.25">
      <c r="B1168" s="1">
        <v>45745</v>
      </c>
      <c r="C1168" s="9" t="s">
        <v>1280</v>
      </c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Row],[ActualResult]]), "_", IF(Table2[[#This Row],[ActualHomeScore]]=Table2[[#This Row],[PredictedHomeScore]], "Y", "N"))</f>
        <v>_</v>
      </c>
      <c r="R1168" s="2"/>
      <c r="S1168" s="2" t="str">
        <f t="shared" si="54"/>
        <v>_</v>
      </c>
      <c r="T1168" s="45">
        <f>IF(VLOOKUP(Table2[[#This Row],[AwayTeam]],Table3[[Teams]:[D]],2)=VLOOKUP(Table2[[#This Row],[HomeTeam]],Table3[[Teams]:[D]],2),1,0)</f>
        <v>1</v>
      </c>
      <c r="U1168" s="45">
        <f>IF(VLOOKUP(Table2[[#This Row],[AwayTeam]],Table3[[Teams]:[D]],3)=VLOOKUP(Table2[[#This Row],[HomeTeam]],Table3[[Teams]:[D]],3),1,0)</f>
        <v>1</v>
      </c>
      <c r="V1168" s="45">
        <f>IF(VLOOKUP(Table2[[#This Row],[AwayTeam]],Table3[[Teams]:[D]],2)&lt;&gt;VLOOKUP(Table2[[#This Row],[HomeTeam]],Table3[[Teams]:[D]],2),1,0)</f>
        <v>0</v>
      </c>
    </row>
    <row r="1169" spans="1:22" x14ac:dyDescent="0.25">
      <c r="B1169" s="1">
        <v>45745</v>
      </c>
      <c r="C1169" s="9" t="s">
        <v>1281</v>
      </c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Row],[ActualResult]]), "_", IF(Table2[[#This Row],[ActualHomeScore]]=Table2[[#This Row],[PredictedHomeScore]], "Y", "N"))</f>
        <v>_</v>
      </c>
      <c r="R1169" s="2"/>
      <c r="S1169" s="2" t="str">
        <f t="shared" si="54"/>
        <v>_</v>
      </c>
      <c r="T1169" s="45">
        <f>IF(VLOOKUP(Table2[[#This Row],[AwayTeam]],Table3[[Teams]:[D]],2)=VLOOKUP(Table2[[#This Row],[HomeTeam]],Table3[[Teams]:[D]],2),1,0)</f>
        <v>1</v>
      </c>
      <c r="U1169" s="45">
        <f>IF(VLOOKUP(Table2[[#This Row],[AwayTeam]],Table3[[Teams]:[D]],3)=VLOOKUP(Table2[[#This Row],[HomeTeam]],Table3[[Teams]:[D]],3),1,0)</f>
        <v>1</v>
      </c>
      <c r="V1169" s="45">
        <f>IF(VLOOKUP(Table2[[#This Row],[AwayTeam]],Table3[[Teams]:[D]],2)&lt;&gt;VLOOKUP(Table2[[#This Row],[HomeTeam]],Table3[[Teams]:[D]],2),1,0)</f>
        <v>0</v>
      </c>
    </row>
    <row r="1170" spans="1:22" x14ac:dyDescent="0.25">
      <c r="B1170" s="1">
        <v>45745</v>
      </c>
      <c r="C1170" s="9" t="s">
        <v>1282</v>
      </c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Row],[ActualResult]]), "_", IF(Table2[[#This Row],[ActualHomeScore]]=Table2[[#This Row],[PredictedHomeScore]], "Y", "N"))</f>
        <v>_</v>
      </c>
      <c r="R1170" s="2"/>
      <c r="S1170" s="2" t="str">
        <f t="shared" si="54"/>
        <v>_</v>
      </c>
      <c r="T1170" s="45">
        <f>IF(VLOOKUP(Table2[[#This Row],[AwayTeam]],Table3[[Teams]:[D]],2)=VLOOKUP(Table2[[#This Row],[HomeTeam]],Table3[[Teams]:[D]],2),1,0)</f>
        <v>0</v>
      </c>
      <c r="U1170" s="45">
        <f>IF(VLOOKUP(Table2[[#This Row],[AwayTeam]],Table3[[Teams]:[D]],3)=VLOOKUP(Table2[[#This Row],[HomeTeam]],Table3[[Teams]:[D]],3),1,0)</f>
        <v>0</v>
      </c>
      <c r="V1170" s="45">
        <f>IF(VLOOKUP(Table2[[#This Row],[AwayTeam]],Table3[[Teams]:[D]],2)&lt;&gt;VLOOKUP(Table2[[#This Row],[HomeTeam]],Table3[[Teams]:[D]],2),1,0)</f>
        <v>1</v>
      </c>
    </row>
    <row r="1171" spans="1:22" x14ac:dyDescent="0.25">
      <c r="A1171" s="5"/>
      <c r="B1171" s="3">
        <v>45745</v>
      </c>
      <c r="C1171" s="10" t="s">
        <v>1283</v>
      </c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Row],[ActualResult]]), "_", IF(Table2[[#This Row],[ActualHomeScore]]=Table2[[#This Row],[PredictedHomeScore]], "Y", "N"))</f>
        <v>_</v>
      </c>
      <c r="R1171" s="2"/>
      <c r="S1171" s="2" t="str">
        <f t="shared" si="54"/>
        <v>_</v>
      </c>
      <c r="T1171" s="45">
        <f>IF(VLOOKUP(Table2[[#This Row],[AwayTeam]],Table3[[Teams]:[D]],2)=VLOOKUP(Table2[[#This Row],[HomeTeam]],Table3[[Teams]:[D]],2),1,0)</f>
        <v>1</v>
      </c>
      <c r="U1171" s="45">
        <f>IF(VLOOKUP(Table2[[#This Row],[AwayTeam]],Table3[[Teams]:[D]],3)=VLOOKUP(Table2[[#This Row],[HomeTeam]],Table3[[Teams]:[D]],3),1,0)</f>
        <v>0</v>
      </c>
      <c r="V1171" s="45">
        <f>IF(VLOOKUP(Table2[[#This Row],[AwayTeam]],Table3[[Teams]:[D]],2)&lt;&gt;VLOOKUP(Table2[[#This Row],[HomeTeam]],Table3[[Teams]:[D]],2),1,0)</f>
        <v>0</v>
      </c>
    </row>
    <row r="1172" spans="1:22" x14ac:dyDescent="0.25">
      <c r="B1172" s="1">
        <v>45746</v>
      </c>
      <c r="C1172" s="9" t="s">
        <v>1284</v>
      </c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Row],[ActualResult]]), "_", IF(Table2[[#This Row],[ActualHomeScore]]=Table2[[#This Row],[PredictedHomeScore]], "Y", "N"))</f>
        <v>_</v>
      </c>
      <c r="R1172" s="2"/>
      <c r="S1172" s="2" t="str">
        <f t="shared" si="54"/>
        <v>_</v>
      </c>
      <c r="T1172" s="45">
        <f>IF(VLOOKUP(Table2[[#This Row],[AwayTeam]],Table3[[Teams]:[D]],2)=VLOOKUP(Table2[[#This Row],[HomeTeam]],Table3[[Teams]:[D]],2),1,0)</f>
        <v>1</v>
      </c>
      <c r="U1172" s="45">
        <f>IF(VLOOKUP(Table2[[#This Row],[AwayTeam]],Table3[[Teams]:[D]],3)=VLOOKUP(Table2[[#This Row],[HomeTeam]],Table3[[Teams]:[D]],3),1,0)</f>
        <v>1</v>
      </c>
      <c r="V1172" s="45">
        <f>IF(VLOOKUP(Table2[[#This Row],[AwayTeam]],Table3[[Teams]:[D]],2)&lt;&gt;VLOOKUP(Table2[[#This Row],[HomeTeam]],Table3[[Teams]:[D]],2),1,0)</f>
        <v>0</v>
      </c>
    </row>
    <row r="1173" spans="1:22" x14ac:dyDescent="0.25">
      <c r="B1173" s="1">
        <v>45746</v>
      </c>
      <c r="C1173" s="9" t="s">
        <v>1285</v>
      </c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Row],[ActualResult]]), "_", IF(Table2[[#This Row],[ActualHomeScore]]=Table2[[#This Row],[PredictedHomeScore]], "Y", "N"))</f>
        <v>_</v>
      </c>
      <c r="R1173" s="2"/>
      <c r="S1173" s="2" t="str">
        <f t="shared" si="54"/>
        <v>_</v>
      </c>
      <c r="T1173" s="45">
        <f>IF(VLOOKUP(Table2[[#This Row],[AwayTeam]],Table3[[Teams]:[D]],2)=VLOOKUP(Table2[[#This Row],[HomeTeam]],Table3[[Teams]:[D]],2),1,0)</f>
        <v>1</v>
      </c>
      <c r="U1173" s="45">
        <f>IF(VLOOKUP(Table2[[#This Row],[AwayTeam]],Table3[[Teams]:[D]],3)=VLOOKUP(Table2[[#This Row],[HomeTeam]],Table3[[Teams]:[D]],3),1,0)</f>
        <v>0</v>
      </c>
      <c r="V1173" s="45">
        <f>IF(VLOOKUP(Table2[[#This Row],[AwayTeam]],Table3[[Teams]:[D]],2)&lt;&gt;VLOOKUP(Table2[[#This Row],[HomeTeam]],Table3[[Teams]:[D]],2),1,0)</f>
        <v>0</v>
      </c>
    </row>
    <row r="1174" spans="1:22" x14ac:dyDescent="0.25">
      <c r="B1174" s="1">
        <v>45746</v>
      </c>
      <c r="C1174" s="9" t="s">
        <v>1286</v>
      </c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Row],[ActualResult]]), "_", IF(Table2[[#This Row],[ActualHomeScore]]=Table2[[#This Row],[PredictedHomeScore]], "Y", "N"))</f>
        <v>_</v>
      </c>
      <c r="R1174" s="2"/>
      <c r="S1174" s="2" t="str">
        <f t="shared" si="54"/>
        <v>_</v>
      </c>
      <c r="T1174" s="45">
        <f>IF(VLOOKUP(Table2[[#This Row],[AwayTeam]],Table3[[Teams]:[D]],2)=VLOOKUP(Table2[[#This Row],[HomeTeam]],Table3[[Teams]:[D]],2),1,0)</f>
        <v>1</v>
      </c>
      <c r="U1174" s="45">
        <f>IF(VLOOKUP(Table2[[#This Row],[AwayTeam]],Table3[[Teams]:[D]],3)=VLOOKUP(Table2[[#This Row],[HomeTeam]],Table3[[Teams]:[D]],3),1,0)</f>
        <v>0</v>
      </c>
      <c r="V1174" s="45">
        <f>IF(VLOOKUP(Table2[[#This Row],[AwayTeam]],Table3[[Teams]:[D]],2)&lt;&gt;VLOOKUP(Table2[[#This Row],[HomeTeam]],Table3[[Teams]:[D]],2),1,0)</f>
        <v>0</v>
      </c>
    </row>
    <row r="1175" spans="1:22" x14ac:dyDescent="0.25">
      <c r="B1175" s="1">
        <v>45746</v>
      </c>
      <c r="C1175" s="9" t="s">
        <v>1287</v>
      </c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Row],[ActualResult]]), "_", IF(Table2[[#This Row],[ActualHomeScore]]=Table2[[#This Row],[PredictedHomeScore]], "Y", "N"))</f>
        <v>_</v>
      </c>
      <c r="R1175" s="2"/>
      <c r="S1175" s="2" t="str">
        <f t="shared" si="54"/>
        <v>_</v>
      </c>
      <c r="T1175" s="45">
        <f>IF(VLOOKUP(Table2[[#This Row],[AwayTeam]],Table3[[Teams]:[D]],2)=VLOOKUP(Table2[[#This Row],[HomeTeam]],Table3[[Teams]:[D]],2),1,0)</f>
        <v>1</v>
      </c>
      <c r="U1175" s="45">
        <f>IF(VLOOKUP(Table2[[#This Row],[AwayTeam]],Table3[[Teams]:[D]],3)=VLOOKUP(Table2[[#This Row],[HomeTeam]],Table3[[Teams]:[D]],3),1,0)</f>
        <v>1</v>
      </c>
      <c r="V1175" s="45">
        <f>IF(VLOOKUP(Table2[[#This Row],[AwayTeam]],Table3[[Teams]:[D]],2)&lt;&gt;VLOOKUP(Table2[[#This Row],[HomeTeam]],Table3[[Teams]:[D]],2),1,0)</f>
        <v>0</v>
      </c>
    </row>
    <row r="1176" spans="1:22" x14ac:dyDescent="0.25">
      <c r="B1176" s="1">
        <v>45746</v>
      </c>
      <c r="C1176" s="9" t="s">
        <v>1288</v>
      </c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Row],[ActualResult]]), "_", IF(Table2[[#This Row],[ActualHomeScore]]=Table2[[#This Row],[PredictedHomeScore]], "Y", "N"))</f>
        <v>_</v>
      </c>
      <c r="R1176" s="2"/>
      <c r="S1176" s="2" t="str">
        <f t="shared" si="54"/>
        <v>_</v>
      </c>
      <c r="T1176" s="45">
        <f>IF(VLOOKUP(Table2[[#This Row],[AwayTeam]],Table3[[Teams]:[D]],2)=VLOOKUP(Table2[[#This Row],[HomeTeam]],Table3[[Teams]:[D]],2),1,0)</f>
        <v>1</v>
      </c>
      <c r="U1176" s="45">
        <f>IF(VLOOKUP(Table2[[#This Row],[AwayTeam]],Table3[[Teams]:[D]],3)=VLOOKUP(Table2[[#This Row],[HomeTeam]],Table3[[Teams]:[D]],3),1,0)</f>
        <v>0</v>
      </c>
      <c r="V1176" s="45">
        <f>IF(VLOOKUP(Table2[[#This Row],[AwayTeam]],Table3[[Teams]:[D]],2)&lt;&gt;VLOOKUP(Table2[[#This Row],[HomeTeam]],Table3[[Teams]:[D]],2),1,0)</f>
        <v>0</v>
      </c>
    </row>
    <row r="1177" spans="1:22" x14ac:dyDescent="0.25">
      <c r="B1177" s="1">
        <v>45746</v>
      </c>
      <c r="C1177" s="9" t="s">
        <v>1289</v>
      </c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Row],[ActualResult]]), "_", IF(Table2[[#This Row],[ActualHomeScore]]=Table2[[#This Row],[PredictedHomeScore]], "Y", "N"))</f>
        <v>_</v>
      </c>
      <c r="R1177" s="2"/>
      <c r="S1177" s="2" t="str">
        <f t="shared" si="54"/>
        <v>_</v>
      </c>
      <c r="T1177" s="45">
        <f>IF(VLOOKUP(Table2[[#This Row],[AwayTeam]],Table3[[Teams]:[D]],2)=VLOOKUP(Table2[[#This Row],[HomeTeam]],Table3[[Teams]:[D]],2),1,0)</f>
        <v>1</v>
      </c>
      <c r="U1177" s="45">
        <f>IF(VLOOKUP(Table2[[#This Row],[AwayTeam]],Table3[[Teams]:[D]],3)=VLOOKUP(Table2[[#This Row],[HomeTeam]],Table3[[Teams]:[D]],3),1,0)</f>
        <v>1</v>
      </c>
      <c r="V1177" s="45">
        <f>IF(VLOOKUP(Table2[[#This Row],[AwayTeam]],Table3[[Teams]:[D]],2)&lt;&gt;VLOOKUP(Table2[[#This Row],[HomeTeam]],Table3[[Teams]:[D]],2),1,0)</f>
        <v>0</v>
      </c>
    </row>
    <row r="1178" spans="1:22" x14ac:dyDescent="0.25">
      <c r="B1178" s="1">
        <v>45746</v>
      </c>
      <c r="C1178" s="9" t="s">
        <v>1290</v>
      </c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Row],[ActualResult]]), "_", IF(Table2[[#This Row],[ActualHomeScore]]=Table2[[#This Row],[PredictedHomeScore]], "Y", "N"))</f>
        <v>_</v>
      </c>
      <c r="R1178" s="2"/>
      <c r="S1178" s="2" t="str">
        <f t="shared" si="54"/>
        <v>_</v>
      </c>
      <c r="T1178" s="45">
        <f>IF(VLOOKUP(Table2[[#This Row],[AwayTeam]],Table3[[Teams]:[D]],2)=VLOOKUP(Table2[[#This Row],[HomeTeam]],Table3[[Teams]:[D]],2),1,0)</f>
        <v>0</v>
      </c>
      <c r="U1178" s="45">
        <f>IF(VLOOKUP(Table2[[#This Row],[AwayTeam]],Table3[[Teams]:[D]],3)=VLOOKUP(Table2[[#This Row],[HomeTeam]],Table3[[Teams]:[D]],3),1,0)</f>
        <v>0</v>
      </c>
      <c r="V1178" s="45">
        <f>IF(VLOOKUP(Table2[[#This Row],[AwayTeam]],Table3[[Teams]:[D]],2)&lt;&gt;VLOOKUP(Table2[[#This Row],[HomeTeam]],Table3[[Teams]:[D]],2),1,0)</f>
        <v>1</v>
      </c>
    </row>
    <row r="1179" spans="1:22" x14ac:dyDescent="0.25">
      <c r="A1179" s="5"/>
      <c r="B1179" s="3">
        <v>45746</v>
      </c>
      <c r="C1179" s="10" t="s">
        <v>1291</v>
      </c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Row],[ActualResult]]), "_", IF(Table2[[#This Row],[ActualHomeScore]]=Table2[[#This Row],[PredictedHomeScore]], "Y", "N"))</f>
        <v>_</v>
      </c>
      <c r="R1179" s="2"/>
      <c r="S1179" s="2" t="str">
        <f t="shared" si="54"/>
        <v>_</v>
      </c>
      <c r="T1179" s="45">
        <f>IF(VLOOKUP(Table2[[#This Row],[AwayTeam]],Table3[[Teams]:[D]],2)=VLOOKUP(Table2[[#This Row],[HomeTeam]],Table3[[Teams]:[D]],2),1,0)</f>
        <v>1</v>
      </c>
      <c r="U1179" s="45">
        <f>IF(VLOOKUP(Table2[[#This Row],[AwayTeam]],Table3[[Teams]:[D]],3)=VLOOKUP(Table2[[#This Row],[HomeTeam]],Table3[[Teams]:[D]],3),1,0)</f>
        <v>1</v>
      </c>
      <c r="V1179" s="45">
        <f>IF(VLOOKUP(Table2[[#This Row],[AwayTeam]],Table3[[Teams]:[D]],2)&lt;&gt;VLOOKUP(Table2[[#This Row],[HomeTeam]],Table3[[Teams]:[D]],2),1,0)</f>
        <v>0</v>
      </c>
    </row>
    <row r="1180" spans="1:22" x14ac:dyDescent="0.25">
      <c r="B1180" s="1">
        <v>45747</v>
      </c>
      <c r="C1180" s="9" t="s">
        <v>1292</v>
      </c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Row],[ActualResult]]), "_", IF(Table2[[#This Row],[ActualHomeScore]]=Table2[[#This Row],[PredictedHomeScore]], "Y", "N"))</f>
        <v>_</v>
      </c>
      <c r="R1180" s="2"/>
      <c r="S1180" s="2" t="str">
        <f t="shared" si="54"/>
        <v>_</v>
      </c>
      <c r="T1180" s="45">
        <f>IF(VLOOKUP(Table2[[#This Row],[AwayTeam]],Table3[[Teams]:[D]],2)=VLOOKUP(Table2[[#This Row],[HomeTeam]],Table3[[Teams]:[D]],2),1,0)</f>
        <v>0</v>
      </c>
      <c r="U1180" s="45">
        <f>IF(VLOOKUP(Table2[[#This Row],[AwayTeam]],Table3[[Teams]:[D]],3)=VLOOKUP(Table2[[#This Row],[HomeTeam]],Table3[[Teams]:[D]],3),1,0)</f>
        <v>0</v>
      </c>
      <c r="V1180" s="45">
        <f>IF(VLOOKUP(Table2[[#This Row],[AwayTeam]],Table3[[Teams]:[D]],2)&lt;&gt;VLOOKUP(Table2[[#This Row],[HomeTeam]],Table3[[Teams]:[D]],2),1,0)</f>
        <v>1</v>
      </c>
    </row>
    <row r="1181" spans="1:22" x14ac:dyDescent="0.25">
      <c r="B1181" s="1">
        <v>45747</v>
      </c>
      <c r="C1181" s="9" t="s">
        <v>1293</v>
      </c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Row],[ActualResult]]), "_", IF(Table2[[#This Row],[ActualHomeScore]]=Table2[[#This Row],[PredictedHomeScore]], "Y", "N"))</f>
        <v>_</v>
      </c>
      <c r="R1181" s="2"/>
      <c r="S1181" s="2" t="str">
        <f t="shared" si="54"/>
        <v>_</v>
      </c>
      <c r="T1181" s="45">
        <f>IF(VLOOKUP(Table2[[#This Row],[AwayTeam]],Table3[[Teams]:[D]],2)=VLOOKUP(Table2[[#This Row],[HomeTeam]],Table3[[Teams]:[D]],2),1,0)</f>
        <v>0</v>
      </c>
      <c r="U1181" s="45">
        <f>IF(VLOOKUP(Table2[[#This Row],[AwayTeam]],Table3[[Teams]:[D]],3)=VLOOKUP(Table2[[#This Row],[HomeTeam]],Table3[[Teams]:[D]],3),1,0)</f>
        <v>0</v>
      </c>
      <c r="V1181" s="45">
        <f>IF(VLOOKUP(Table2[[#This Row],[AwayTeam]],Table3[[Teams]:[D]],2)&lt;&gt;VLOOKUP(Table2[[#This Row],[HomeTeam]],Table3[[Teams]:[D]],2),1,0)</f>
        <v>1</v>
      </c>
    </row>
    <row r="1182" spans="1:22" x14ac:dyDescent="0.25">
      <c r="B1182" s="1">
        <v>45747</v>
      </c>
      <c r="C1182" s="9" t="s">
        <v>1294</v>
      </c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Row],[ActualResult]]), "_", IF(Table2[[#This Row],[ActualHomeScore]]=Table2[[#This Row],[PredictedHomeScore]], "Y", "N"))</f>
        <v>_</v>
      </c>
      <c r="R1182" s="2"/>
      <c r="S1182" s="2" t="str">
        <f t="shared" si="54"/>
        <v>_</v>
      </c>
      <c r="T1182" s="45">
        <f>IF(VLOOKUP(Table2[[#This Row],[AwayTeam]],Table3[[Teams]:[D]],2)=VLOOKUP(Table2[[#This Row],[HomeTeam]],Table3[[Teams]:[D]],2),1,0)</f>
        <v>1</v>
      </c>
      <c r="U1182" s="45">
        <f>IF(VLOOKUP(Table2[[#This Row],[AwayTeam]],Table3[[Teams]:[D]],3)=VLOOKUP(Table2[[#This Row],[HomeTeam]],Table3[[Teams]:[D]],3),1,0)</f>
        <v>0</v>
      </c>
      <c r="V1182" s="45">
        <f>IF(VLOOKUP(Table2[[#This Row],[AwayTeam]],Table3[[Teams]:[D]],2)&lt;&gt;VLOOKUP(Table2[[#This Row],[HomeTeam]],Table3[[Teams]:[D]],2),1,0)</f>
        <v>0</v>
      </c>
    </row>
    <row r="1183" spans="1:22" x14ac:dyDescent="0.25">
      <c r="A1183" s="5"/>
      <c r="B1183" s="3">
        <v>45747</v>
      </c>
      <c r="C1183" s="10" t="s">
        <v>1295</v>
      </c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Row],[ActualResult]]), "_", IF(Table2[[#This Row],[ActualHomeScore]]=Table2[[#This Row],[PredictedHomeScore]], "Y", "N"))</f>
        <v>_</v>
      </c>
      <c r="R1183" s="2"/>
      <c r="S1183" s="2" t="str">
        <f t="shared" si="54"/>
        <v>_</v>
      </c>
      <c r="T1183" s="45">
        <f>IF(VLOOKUP(Table2[[#This Row],[AwayTeam]],Table3[[Teams]:[D]],2)=VLOOKUP(Table2[[#This Row],[HomeTeam]],Table3[[Teams]:[D]],2),1,0)</f>
        <v>1</v>
      </c>
      <c r="U1183" s="45">
        <f>IF(VLOOKUP(Table2[[#This Row],[AwayTeam]],Table3[[Teams]:[D]],3)=VLOOKUP(Table2[[#This Row],[HomeTeam]],Table3[[Teams]:[D]],3),1,0)</f>
        <v>0</v>
      </c>
      <c r="V1183" s="45">
        <f>IF(VLOOKUP(Table2[[#This Row],[AwayTeam]],Table3[[Teams]:[D]],2)&lt;&gt;VLOOKUP(Table2[[#This Row],[HomeTeam]],Table3[[Teams]:[D]],2),1,0)</f>
        <v>0</v>
      </c>
    </row>
    <row r="1184" spans="1:22" x14ac:dyDescent="0.25">
      <c r="B1184" s="1">
        <v>45748</v>
      </c>
      <c r="C1184" s="9" t="s">
        <v>1296</v>
      </c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Row],[ActualResult]]), "_", IF(Table2[[#This Row],[ActualHomeScore]]=Table2[[#This Row],[PredictedHomeScore]], "Y", "N"))</f>
        <v>_</v>
      </c>
      <c r="R1184" s="2"/>
      <c r="S1184" s="2" t="str">
        <f t="shared" si="54"/>
        <v>_</v>
      </c>
      <c r="T1184" s="45">
        <f>IF(VLOOKUP(Table2[[#This Row],[AwayTeam]],Table3[[Teams]:[D]],2)=VLOOKUP(Table2[[#This Row],[HomeTeam]],Table3[[Teams]:[D]],2),1,0)</f>
        <v>1</v>
      </c>
      <c r="U1184" s="45">
        <f>IF(VLOOKUP(Table2[[#This Row],[AwayTeam]],Table3[[Teams]:[D]],3)=VLOOKUP(Table2[[#This Row],[HomeTeam]],Table3[[Teams]:[D]],3),1,0)</f>
        <v>0</v>
      </c>
      <c r="V1184" s="45">
        <f>IF(VLOOKUP(Table2[[#This Row],[AwayTeam]],Table3[[Teams]:[D]],2)&lt;&gt;VLOOKUP(Table2[[#This Row],[HomeTeam]],Table3[[Teams]:[D]],2),1,0)</f>
        <v>0</v>
      </c>
    </row>
    <row r="1185" spans="1:22" x14ac:dyDescent="0.25">
      <c r="B1185" s="1">
        <v>45748</v>
      </c>
      <c r="C1185" s="9" t="s">
        <v>1297</v>
      </c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Row],[ActualResult]]), "_", IF(Table2[[#This Row],[ActualHomeScore]]=Table2[[#This Row],[PredictedHomeScore]], "Y", "N"))</f>
        <v>_</v>
      </c>
      <c r="R1185" s="2"/>
      <c r="S1185" s="2" t="str">
        <f t="shared" si="54"/>
        <v>_</v>
      </c>
      <c r="T1185" s="45">
        <f>IF(VLOOKUP(Table2[[#This Row],[AwayTeam]],Table3[[Teams]:[D]],2)=VLOOKUP(Table2[[#This Row],[HomeTeam]],Table3[[Teams]:[D]],2),1,0)</f>
        <v>1</v>
      </c>
      <c r="U1185" s="45">
        <f>IF(VLOOKUP(Table2[[#This Row],[AwayTeam]],Table3[[Teams]:[D]],3)=VLOOKUP(Table2[[#This Row],[HomeTeam]],Table3[[Teams]:[D]],3),1,0)</f>
        <v>1</v>
      </c>
      <c r="V1185" s="45">
        <f>IF(VLOOKUP(Table2[[#This Row],[AwayTeam]],Table3[[Teams]:[D]],2)&lt;&gt;VLOOKUP(Table2[[#This Row],[HomeTeam]],Table3[[Teams]:[D]],2),1,0)</f>
        <v>0</v>
      </c>
    </row>
    <row r="1186" spans="1:22" x14ac:dyDescent="0.25">
      <c r="B1186" s="1">
        <v>45748</v>
      </c>
      <c r="C1186" s="9" t="s">
        <v>1298</v>
      </c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Row],[ActualResult]]), "_", IF(Table2[[#This Row],[ActualHomeScore]]=Table2[[#This Row],[PredictedHomeScore]], "Y", "N"))</f>
        <v>_</v>
      </c>
      <c r="R1186" s="2"/>
      <c r="S1186" s="2" t="str">
        <f t="shared" si="54"/>
        <v>_</v>
      </c>
      <c r="T1186" s="45">
        <f>IF(VLOOKUP(Table2[[#This Row],[AwayTeam]],Table3[[Teams]:[D]],2)=VLOOKUP(Table2[[#This Row],[HomeTeam]],Table3[[Teams]:[D]],2),1,0)</f>
        <v>1</v>
      </c>
      <c r="U1186" s="45">
        <f>IF(VLOOKUP(Table2[[#This Row],[AwayTeam]],Table3[[Teams]:[D]],3)=VLOOKUP(Table2[[#This Row],[HomeTeam]],Table3[[Teams]:[D]],3),1,0)</f>
        <v>1</v>
      </c>
      <c r="V1186" s="45">
        <f>IF(VLOOKUP(Table2[[#This Row],[AwayTeam]],Table3[[Teams]:[D]],2)&lt;&gt;VLOOKUP(Table2[[#This Row],[HomeTeam]],Table3[[Teams]:[D]],2),1,0)</f>
        <v>0</v>
      </c>
    </row>
    <row r="1187" spans="1:22" x14ac:dyDescent="0.25">
      <c r="B1187" s="1">
        <v>45748</v>
      </c>
      <c r="C1187" s="9" t="s">
        <v>1299</v>
      </c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Row],[ActualResult]]), "_", IF(Table2[[#This Row],[ActualHomeScore]]=Table2[[#This Row],[PredictedHomeScore]], "Y", "N"))</f>
        <v>_</v>
      </c>
      <c r="R1187" s="2"/>
      <c r="S1187" s="2" t="str">
        <f t="shared" si="54"/>
        <v>_</v>
      </c>
      <c r="T1187" s="45">
        <f>IF(VLOOKUP(Table2[[#This Row],[AwayTeam]],Table3[[Teams]:[D]],2)=VLOOKUP(Table2[[#This Row],[HomeTeam]],Table3[[Teams]:[D]],2),1,0)</f>
        <v>0</v>
      </c>
      <c r="U1187" s="45">
        <f>IF(VLOOKUP(Table2[[#This Row],[AwayTeam]],Table3[[Teams]:[D]],3)=VLOOKUP(Table2[[#This Row],[HomeTeam]],Table3[[Teams]:[D]],3),1,0)</f>
        <v>0</v>
      </c>
      <c r="V1187" s="45">
        <f>IF(VLOOKUP(Table2[[#This Row],[AwayTeam]],Table3[[Teams]:[D]],2)&lt;&gt;VLOOKUP(Table2[[#This Row],[HomeTeam]],Table3[[Teams]:[D]],2),1,0)</f>
        <v>1</v>
      </c>
    </row>
    <row r="1188" spans="1:22" x14ac:dyDescent="0.25">
      <c r="B1188" s="1">
        <v>45748</v>
      </c>
      <c r="C1188" s="9" t="s">
        <v>1300</v>
      </c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Row],[ActualResult]]), "_", IF(Table2[[#This Row],[ActualHomeScore]]=Table2[[#This Row],[PredictedHomeScore]], "Y", "N"))</f>
        <v>_</v>
      </c>
      <c r="R1188" s="2"/>
      <c r="S1188" s="2" t="str">
        <f t="shared" si="54"/>
        <v>_</v>
      </c>
      <c r="T1188" s="45">
        <f>IF(VLOOKUP(Table2[[#This Row],[AwayTeam]],Table3[[Teams]:[D]],2)=VLOOKUP(Table2[[#This Row],[HomeTeam]],Table3[[Teams]:[D]],2),1,0)</f>
        <v>1</v>
      </c>
      <c r="U1188" s="45">
        <f>IF(VLOOKUP(Table2[[#This Row],[AwayTeam]],Table3[[Teams]:[D]],3)=VLOOKUP(Table2[[#This Row],[HomeTeam]],Table3[[Teams]:[D]],3),1,0)</f>
        <v>0</v>
      </c>
      <c r="V1188" s="45">
        <f>IF(VLOOKUP(Table2[[#This Row],[AwayTeam]],Table3[[Teams]:[D]],2)&lt;&gt;VLOOKUP(Table2[[#This Row],[HomeTeam]],Table3[[Teams]:[D]],2),1,0)</f>
        <v>0</v>
      </c>
    </row>
    <row r="1189" spans="1:22" x14ac:dyDescent="0.25">
      <c r="B1189" s="1">
        <v>45748</v>
      </c>
      <c r="C1189" s="9" t="s">
        <v>1301</v>
      </c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Row],[ActualResult]]), "_", IF(Table2[[#This Row],[ActualHomeScore]]=Table2[[#This Row],[PredictedHomeScore]], "Y", "N"))</f>
        <v>_</v>
      </c>
      <c r="R1189" s="2"/>
      <c r="S1189" s="2" t="str">
        <f t="shared" si="54"/>
        <v>_</v>
      </c>
      <c r="T1189" s="45">
        <f>IF(VLOOKUP(Table2[[#This Row],[AwayTeam]],Table3[[Teams]:[D]],2)=VLOOKUP(Table2[[#This Row],[HomeTeam]],Table3[[Teams]:[D]],2),1,0)</f>
        <v>0</v>
      </c>
      <c r="U1189" s="45">
        <f>IF(VLOOKUP(Table2[[#This Row],[AwayTeam]],Table3[[Teams]:[D]],3)=VLOOKUP(Table2[[#This Row],[HomeTeam]],Table3[[Teams]:[D]],3),1,0)</f>
        <v>0</v>
      </c>
      <c r="V1189" s="45">
        <f>IF(VLOOKUP(Table2[[#This Row],[AwayTeam]],Table3[[Teams]:[D]],2)&lt;&gt;VLOOKUP(Table2[[#This Row],[HomeTeam]],Table3[[Teams]:[D]],2),1,0)</f>
        <v>1</v>
      </c>
    </row>
    <row r="1190" spans="1:22" x14ac:dyDescent="0.25">
      <c r="B1190" s="1">
        <v>45748</v>
      </c>
      <c r="C1190" s="9" t="s">
        <v>1302</v>
      </c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Row],[ActualResult]]), "_", IF(Table2[[#This Row],[ActualHomeScore]]=Table2[[#This Row],[PredictedHomeScore]], "Y", "N"))</f>
        <v>_</v>
      </c>
      <c r="R1190" s="2"/>
      <c r="S1190" s="2" t="str">
        <f t="shared" si="54"/>
        <v>_</v>
      </c>
      <c r="T1190" s="45">
        <f>IF(VLOOKUP(Table2[[#This Row],[AwayTeam]],Table3[[Teams]:[D]],2)=VLOOKUP(Table2[[#This Row],[HomeTeam]],Table3[[Teams]:[D]],2),1,0)</f>
        <v>1</v>
      </c>
      <c r="U1190" s="45">
        <f>IF(VLOOKUP(Table2[[#This Row],[AwayTeam]],Table3[[Teams]:[D]],3)=VLOOKUP(Table2[[#This Row],[HomeTeam]],Table3[[Teams]:[D]],3),1,0)</f>
        <v>0</v>
      </c>
      <c r="V1190" s="45">
        <f>IF(VLOOKUP(Table2[[#This Row],[AwayTeam]],Table3[[Teams]:[D]],2)&lt;&gt;VLOOKUP(Table2[[#This Row],[HomeTeam]],Table3[[Teams]:[D]],2),1,0)</f>
        <v>0</v>
      </c>
    </row>
    <row r="1191" spans="1:22" x14ac:dyDescent="0.25">
      <c r="B1191" s="1">
        <v>45748</v>
      </c>
      <c r="C1191" s="9" t="s">
        <v>1303</v>
      </c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Row],[ActualResult]]), "_", IF(Table2[[#This Row],[ActualHomeScore]]=Table2[[#This Row],[PredictedHomeScore]], "Y", "N"))</f>
        <v>_</v>
      </c>
      <c r="R1191" s="2"/>
      <c r="S1191" s="2" t="str">
        <f t="shared" si="54"/>
        <v>_</v>
      </c>
      <c r="T1191" s="45">
        <f>IF(VLOOKUP(Table2[[#This Row],[AwayTeam]],Table3[[Teams]:[D]],2)=VLOOKUP(Table2[[#This Row],[HomeTeam]],Table3[[Teams]:[D]],2),1,0)</f>
        <v>1</v>
      </c>
      <c r="U1191" s="45">
        <f>IF(VLOOKUP(Table2[[#This Row],[AwayTeam]],Table3[[Teams]:[D]],3)=VLOOKUP(Table2[[#This Row],[HomeTeam]],Table3[[Teams]:[D]],3),1,0)</f>
        <v>1</v>
      </c>
      <c r="V1191" s="45">
        <f>IF(VLOOKUP(Table2[[#This Row],[AwayTeam]],Table3[[Teams]:[D]],2)&lt;&gt;VLOOKUP(Table2[[#This Row],[HomeTeam]],Table3[[Teams]:[D]],2),1,0)</f>
        <v>0</v>
      </c>
    </row>
    <row r="1192" spans="1:22" x14ac:dyDescent="0.25">
      <c r="B1192" s="1">
        <v>45748</v>
      </c>
      <c r="C1192" s="9" t="s">
        <v>1304</v>
      </c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Row],[ActualResult]]), "_", IF(Table2[[#This Row],[ActualHomeScore]]=Table2[[#This Row],[PredictedHomeScore]], "Y", "N"))</f>
        <v>_</v>
      </c>
      <c r="R1192" s="2"/>
      <c r="S1192" s="2" t="str">
        <f t="shared" si="54"/>
        <v>_</v>
      </c>
      <c r="T1192" s="45">
        <f>IF(VLOOKUP(Table2[[#This Row],[AwayTeam]],Table3[[Teams]:[D]],2)=VLOOKUP(Table2[[#This Row],[HomeTeam]],Table3[[Teams]:[D]],2),1,0)</f>
        <v>1</v>
      </c>
      <c r="U1192" s="45">
        <f>IF(VLOOKUP(Table2[[#This Row],[AwayTeam]],Table3[[Teams]:[D]],3)=VLOOKUP(Table2[[#This Row],[HomeTeam]],Table3[[Teams]:[D]],3),1,0)</f>
        <v>1</v>
      </c>
      <c r="V1192" s="45">
        <f>IF(VLOOKUP(Table2[[#This Row],[AwayTeam]],Table3[[Teams]:[D]],2)&lt;&gt;VLOOKUP(Table2[[#This Row],[HomeTeam]],Table3[[Teams]:[D]],2),1,0)</f>
        <v>0</v>
      </c>
    </row>
    <row r="1193" spans="1:22" x14ac:dyDescent="0.25">
      <c r="A1193" s="5"/>
      <c r="B1193" s="3">
        <v>45748</v>
      </c>
      <c r="C1193" s="10" t="s">
        <v>1305</v>
      </c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Row],[ActualResult]]), "_", IF(Table2[[#This Row],[ActualHomeScore]]=Table2[[#This Row],[PredictedHomeScore]], "Y", "N"))</f>
        <v>_</v>
      </c>
      <c r="R1193" s="2"/>
      <c r="S1193" s="2" t="str">
        <f t="shared" si="54"/>
        <v>_</v>
      </c>
      <c r="T1193" s="45">
        <f>IF(VLOOKUP(Table2[[#This Row],[AwayTeam]],Table3[[Teams]:[D]],2)=VLOOKUP(Table2[[#This Row],[HomeTeam]],Table3[[Teams]:[D]],2),1,0)</f>
        <v>1</v>
      </c>
      <c r="U1193" s="45">
        <f>IF(VLOOKUP(Table2[[#This Row],[AwayTeam]],Table3[[Teams]:[D]],3)=VLOOKUP(Table2[[#This Row],[HomeTeam]],Table3[[Teams]:[D]],3),1,0)</f>
        <v>0</v>
      </c>
      <c r="V1193" s="45">
        <f>IF(VLOOKUP(Table2[[#This Row],[AwayTeam]],Table3[[Teams]:[D]],2)&lt;&gt;VLOOKUP(Table2[[#This Row],[HomeTeam]],Table3[[Teams]:[D]],2),1,0)</f>
        <v>0</v>
      </c>
    </row>
    <row r="1194" spans="1:22" x14ac:dyDescent="0.25">
      <c r="B1194" s="1">
        <v>45749</v>
      </c>
      <c r="C1194" s="9" t="s">
        <v>1306</v>
      </c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Row],[ActualResult]]), "_", IF(Table2[[#This Row],[ActualHomeScore]]=Table2[[#This Row],[PredictedHomeScore]], "Y", "N"))</f>
        <v>_</v>
      </c>
      <c r="R1194" s="2"/>
      <c r="S1194" s="2" t="str">
        <f t="shared" si="54"/>
        <v>_</v>
      </c>
      <c r="T1194" s="45">
        <f>IF(VLOOKUP(Table2[[#This Row],[AwayTeam]],Table3[[Teams]:[D]],2)=VLOOKUP(Table2[[#This Row],[HomeTeam]],Table3[[Teams]:[D]],2),1,0)</f>
        <v>0</v>
      </c>
      <c r="U1194" s="45">
        <f>IF(VLOOKUP(Table2[[#This Row],[AwayTeam]],Table3[[Teams]:[D]],3)=VLOOKUP(Table2[[#This Row],[HomeTeam]],Table3[[Teams]:[D]],3),1,0)</f>
        <v>0</v>
      </c>
      <c r="V1194" s="45">
        <f>IF(VLOOKUP(Table2[[#This Row],[AwayTeam]],Table3[[Teams]:[D]],2)&lt;&gt;VLOOKUP(Table2[[#This Row],[HomeTeam]],Table3[[Teams]:[D]],2),1,0)</f>
        <v>1</v>
      </c>
    </row>
    <row r="1195" spans="1:22" x14ac:dyDescent="0.25">
      <c r="B1195" s="1">
        <v>45749</v>
      </c>
      <c r="C1195" s="9" t="s">
        <v>1307</v>
      </c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Row],[ActualResult]]), "_", IF(Table2[[#This Row],[ActualHomeScore]]=Table2[[#This Row],[PredictedHomeScore]], "Y", "N"))</f>
        <v>_</v>
      </c>
      <c r="R1195" s="2"/>
      <c r="S1195" s="2" t="str">
        <f t="shared" si="54"/>
        <v>_</v>
      </c>
      <c r="T1195" s="45">
        <f>IF(VLOOKUP(Table2[[#This Row],[AwayTeam]],Table3[[Teams]:[D]],2)=VLOOKUP(Table2[[#This Row],[HomeTeam]],Table3[[Teams]:[D]],2),1,0)</f>
        <v>1</v>
      </c>
      <c r="U1195" s="45">
        <f>IF(VLOOKUP(Table2[[#This Row],[AwayTeam]],Table3[[Teams]:[D]],3)=VLOOKUP(Table2[[#This Row],[HomeTeam]],Table3[[Teams]:[D]],3),1,0)</f>
        <v>1</v>
      </c>
      <c r="V1195" s="45">
        <f>IF(VLOOKUP(Table2[[#This Row],[AwayTeam]],Table3[[Teams]:[D]],2)&lt;&gt;VLOOKUP(Table2[[#This Row],[HomeTeam]],Table3[[Teams]:[D]],2),1,0)</f>
        <v>0</v>
      </c>
    </row>
    <row r="1196" spans="1:22" x14ac:dyDescent="0.25">
      <c r="B1196" s="1">
        <v>45749</v>
      </c>
      <c r="C1196" s="9" t="s">
        <v>1308</v>
      </c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Row],[ActualResult]]), "_", IF(Table2[[#This Row],[ActualHomeScore]]=Table2[[#This Row],[PredictedHomeScore]], "Y", "N"))</f>
        <v>_</v>
      </c>
      <c r="R1196" s="2"/>
      <c r="S1196" s="2" t="str">
        <f t="shared" si="54"/>
        <v>_</v>
      </c>
      <c r="T1196" s="45">
        <f>IF(VLOOKUP(Table2[[#This Row],[AwayTeam]],Table3[[Teams]:[D]],2)=VLOOKUP(Table2[[#This Row],[HomeTeam]],Table3[[Teams]:[D]],2),1,0)</f>
        <v>1</v>
      </c>
      <c r="U1196" s="45">
        <f>IF(VLOOKUP(Table2[[#This Row],[AwayTeam]],Table3[[Teams]:[D]],3)=VLOOKUP(Table2[[#This Row],[HomeTeam]],Table3[[Teams]:[D]],3),1,0)</f>
        <v>1</v>
      </c>
      <c r="V1196" s="45">
        <f>IF(VLOOKUP(Table2[[#This Row],[AwayTeam]],Table3[[Teams]:[D]],2)&lt;&gt;VLOOKUP(Table2[[#This Row],[HomeTeam]],Table3[[Teams]:[D]],2),1,0)</f>
        <v>0</v>
      </c>
    </row>
    <row r="1197" spans="1:22" x14ac:dyDescent="0.25">
      <c r="B1197" s="1">
        <v>45749</v>
      </c>
      <c r="C1197" s="9" t="s">
        <v>1309</v>
      </c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Row],[ActualResult]]), "_", IF(Table2[[#This Row],[ActualHomeScore]]=Table2[[#This Row],[PredictedHomeScore]], "Y", "N"))</f>
        <v>_</v>
      </c>
      <c r="R1197" s="2"/>
      <c r="S1197" s="2" t="str">
        <f t="shared" si="54"/>
        <v>_</v>
      </c>
      <c r="T1197" s="45">
        <f>IF(VLOOKUP(Table2[[#This Row],[AwayTeam]],Table3[[Teams]:[D]],2)=VLOOKUP(Table2[[#This Row],[HomeTeam]],Table3[[Teams]:[D]],2),1,0)</f>
        <v>1</v>
      </c>
      <c r="U1197" s="45">
        <f>IF(VLOOKUP(Table2[[#This Row],[AwayTeam]],Table3[[Teams]:[D]],3)=VLOOKUP(Table2[[#This Row],[HomeTeam]],Table3[[Teams]:[D]],3),1,0)</f>
        <v>1</v>
      </c>
      <c r="V1197" s="45">
        <f>IF(VLOOKUP(Table2[[#This Row],[AwayTeam]],Table3[[Teams]:[D]],2)&lt;&gt;VLOOKUP(Table2[[#This Row],[HomeTeam]],Table3[[Teams]:[D]],2),1,0)</f>
        <v>0</v>
      </c>
    </row>
    <row r="1198" spans="1:22" x14ac:dyDescent="0.25">
      <c r="A1198" s="5"/>
      <c r="B1198" s="3">
        <v>45749</v>
      </c>
      <c r="C1198" s="10" t="s">
        <v>1310</v>
      </c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Row],[ActualResult]]), "_", IF(Table2[[#This Row],[ActualHomeScore]]=Table2[[#This Row],[PredictedHomeScore]], "Y", "N"))</f>
        <v>_</v>
      </c>
      <c r="R1198" s="2"/>
      <c r="S1198" s="2" t="str">
        <f t="shared" si="54"/>
        <v>_</v>
      </c>
      <c r="T1198" s="45">
        <f>IF(VLOOKUP(Table2[[#This Row],[AwayTeam]],Table3[[Teams]:[D]],2)=VLOOKUP(Table2[[#This Row],[HomeTeam]],Table3[[Teams]:[D]],2),1,0)</f>
        <v>1</v>
      </c>
      <c r="U1198" s="45">
        <f>IF(VLOOKUP(Table2[[#This Row],[AwayTeam]],Table3[[Teams]:[D]],3)=VLOOKUP(Table2[[#This Row],[HomeTeam]],Table3[[Teams]:[D]],3),1,0)</f>
        <v>1</v>
      </c>
      <c r="V1198" s="45">
        <f>IF(VLOOKUP(Table2[[#This Row],[AwayTeam]],Table3[[Teams]:[D]],2)&lt;&gt;VLOOKUP(Table2[[#This Row],[HomeTeam]],Table3[[Teams]:[D]],2),1,0)</f>
        <v>0</v>
      </c>
    </row>
    <row r="1199" spans="1:22" x14ac:dyDescent="0.25">
      <c r="B1199" s="1">
        <v>45750</v>
      </c>
      <c r="C1199" s="9" t="s">
        <v>1311</v>
      </c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Row],[ActualResult]]), "_", IF(Table2[[#This Row],[ActualHomeScore]]=Table2[[#This Row],[PredictedHomeScore]], "Y", "N"))</f>
        <v>_</v>
      </c>
      <c r="R1199" s="2"/>
      <c r="S1199" s="2" t="str">
        <f t="shared" si="54"/>
        <v>_</v>
      </c>
      <c r="T1199" s="45">
        <f>IF(VLOOKUP(Table2[[#This Row],[AwayTeam]],Table3[[Teams]:[D]],2)=VLOOKUP(Table2[[#This Row],[HomeTeam]],Table3[[Teams]:[D]],2),1,0)</f>
        <v>1</v>
      </c>
      <c r="U1199" s="45">
        <f>IF(VLOOKUP(Table2[[#This Row],[AwayTeam]],Table3[[Teams]:[D]],3)=VLOOKUP(Table2[[#This Row],[HomeTeam]],Table3[[Teams]:[D]],3),1,0)</f>
        <v>1</v>
      </c>
      <c r="V1199" s="45">
        <f>IF(VLOOKUP(Table2[[#This Row],[AwayTeam]],Table3[[Teams]:[D]],2)&lt;&gt;VLOOKUP(Table2[[#This Row],[HomeTeam]],Table3[[Teams]:[D]],2),1,0)</f>
        <v>0</v>
      </c>
    </row>
    <row r="1200" spans="1:22" x14ac:dyDescent="0.25">
      <c r="B1200" s="1">
        <v>45750</v>
      </c>
      <c r="C1200" s="9" t="s">
        <v>1312</v>
      </c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Row],[ActualResult]]), "_", IF(Table2[[#This Row],[ActualHomeScore]]=Table2[[#This Row],[PredictedHomeScore]], "Y", "N"))</f>
        <v>_</v>
      </c>
      <c r="R1200" s="2"/>
      <c r="S1200" s="2" t="str">
        <f t="shared" si="54"/>
        <v>_</v>
      </c>
      <c r="T1200" s="45">
        <f>IF(VLOOKUP(Table2[[#This Row],[AwayTeam]],Table3[[Teams]:[D]],2)=VLOOKUP(Table2[[#This Row],[HomeTeam]],Table3[[Teams]:[D]],2),1,0)</f>
        <v>1</v>
      </c>
      <c r="U1200" s="45">
        <f>IF(VLOOKUP(Table2[[#This Row],[AwayTeam]],Table3[[Teams]:[D]],3)=VLOOKUP(Table2[[#This Row],[HomeTeam]],Table3[[Teams]:[D]],3),1,0)</f>
        <v>1</v>
      </c>
      <c r="V1200" s="45">
        <f>IF(VLOOKUP(Table2[[#This Row],[AwayTeam]],Table3[[Teams]:[D]],2)&lt;&gt;VLOOKUP(Table2[[#This Row],[HomeTeam]],Table3[[Teams]:[D]],2),1,0)</f>
        <v>0</v>
      </c>
    </row>
    <row r="1201" spans="1:22" x14ac:dyDescent="0.25">
      <c r="B1201" s="1">
        <v>45750</v>
      </c>
      <c r="C1201" s="9" t="s">
        <v>1313</v>
      </c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Row],[ActualResult]]), "_", IF(Table2[[#This Row],[ActualHomeScore]]=Table2[[#This Row],[PredictedHomeScore]], "Y", "N"))</f>
        <v>_</v>
      </c>
      <c r="R1201" s="2"/>
      <c r="S1201" s="2" t="str">
        <f t="shared" si="54"/>
        <v>_</v>
      </c>
      <c r="T1201" s="45">
        <f>IF(VLOOKUP(Table2[[#This Row],[AwayTeam]],Table3[[Teams]:[D]],2)=VLOOKUP(Table2[[#This Row],[HomeTeam]],Table3[[Teams]:[D]],2),1,0)</f>
        <v>0</v>
      </c>
      <c r="U1201" s="45">
        <f>IF(VLOOKUP(Table2[[#This Row],[AwayTeam]],Table3[[Teams]:[D]],3)=VLOOKUP(Table2[[#This Row],[HomeTeam]],Table3[[Teams]:[D]],3),1,0)</f>
        <v>0</v>
      </c>
      <c r="V1201" s="45">
        <f>IF(VLOOKUP(Table2[[#This Row],[AwayTeam]],Table3[[Teams]:[D]],2)&lt;&gt;VLOOKUP(Table2[[#This Row],[HomeTeam]],Table3[[Teams]:[D]],2),1,0)</f>
        <v>1</v>
      </c>
    </row>
    <row r="1202" spans="1:22" x14ac:dyDescent="0.25">
      <c r="B1202" s="1">
        <v>45750</v>
      </c>
      <c r="C1202" s="9" t="s">
        <v>1314</v>
      </c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Row],[ActualResult]]), "_", IF(Table2[[#This Row],[ActualHomeScore]]=Table2[[#This Row],[PredictedHomeScore]], "Y", "N"))</f>
        <v>_</v>
      </c>
      <c r="R1202" s="2"/>
      <c r="S1202" s="2" t="str">
        <f t="shared" si="54"/>
        <v>_</v>
      </c>
      <c r="T1202" s="45">
        <f>IF(VLOOKUP(Table2[[#This Row],[AwayTeam]],Table3[[Teams]:[D]],2)=VLOOKUP(Table2[[#This Row],[HomeTeam]],Table3[[Teams]:[D]],2),1,0)</f>
        <v>0</v>
      </c>
      <c r="U1202" s="45">
        <f>IF(VLOOKUP(Table2[[#This Row],[AwayTeam]],Table3[[Teams]:[D]],3)=VLOOKUP(Table2[[#This Row],[HomeTeam]],Table3[[Teams]:[D]],3),1,0)</f>
        <v>0</v>
      </c>
      <c r="V1202" s="45">
        <f>IF(VLOOKUP(Table2[[#This Row],[AwayTeam]],Table3[[Teams]:[D]],2)&lt;&gt;VLOOKUP(Table2[[#This Row],[HomeTeam]],Table3[[Teams]:[D]],2),1,0)</f>
        <v>1</v>
      </c>
    </row>
    <row r="1203" spans="1:22" x14ac:dyDescent="0.25">
      <c r="B1203" s="1">
        <v>45750</v>
      </c>
      <c r="C1203" s="9" t="s">
        <v>1315</v>
      </c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Row],[ActualResult]]), "_", IF(Table2[[#This Row],[ActualHomeScore]]=Table2[[#This Row],[PredictedHomeScore]], "Y", "N"))</f>
        <v>_</v>
      </c>
      <c r="R1203" s="2"/>
      <c r="S1203" s="2" t="str">
        <f t="shared" si="54"/>
        <v>_</v>
      </c>
      <c r="T1203" s="45">
        <f>IF(VLOOKUP(Table2[[#This Row],[AwayTeam]],Table3[[Teams]:[D]],2)=VLOOKUP(Table2[[#This Row],[HomeTeam]],Table3[[Teams]:[D]],2),1,0)</f>
        <v>1</v>
      </c>
      <c r="U1203" s="45">
        <f>IF(VLOOKUP(Table2[[#This Row],[AwayTeam]],Table3[[Teams]:[D]],3)=VLOOKUP(Table2[[#This Row],[HomeTeam]],Table3[[Teams]:[D]],3),1,0)</f>
        <v>1</v>
      </c>
      <c r="V1203" s="45">
        <f>IF(VLOOKUP(Table2[[#This Row],[AwayTeam]],Table3[[Teams]:[D]],2)&lt;&gt;VLOOKUP(Table2[[#This Row],[HomeTeam]],Table3[[Teams]:[D]],2),1,0)</f>
        <v>0</v>
      </c>
    </row>
    <row r="1204" spans="1:22" x14ac:dyDescent="0.25">
      <c r="B1204" s="1">
        <v>45750</v>
      </c>
      <c r="C1204" s="9" t="s">
        <v>1316</v>
      </c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Row],[ActualResult]]), "_", IF(Table2[[#This Row],[ActualHomeScore]]=Table2[[#This Row],[PredictedHomeScore]], "Y", "N"))</f>
        <v>_</v>
      </c>
      <c r="R1204" s="2"/>
      <c r="S1204" s="2" t="str">
        <f t="shared" si="54"/>
        <v>_</v>
      </c>
      <c r="T1204" s="45">
        <f>IF(VLOOKUP(Table2[[#This Row],[AwayTeam]],Table3[[Teams]:[D]],2)=VLOOKUP(Table2[[#This Row],[HomeTeam]],Table3[[Teams]:[D]],2),1,0)</f>
        <v>1</v>
      </c>
      <c r="U1204" s="45">
        <f>IF(VLOOKUP(Table2[[#This Row],[AwayTeam]],Table3[[Teams]:[D]],3)=VLOOKUP(Table2[[#This Row],[HomeTeam]],Table3[[Teams]:[D]],3),1,0)</f>
        <v>0</v>
      </c>
      <c r="V1204" s="45">
        <f>IF(VLOOKUP(Table2[[#This Row],[AwayTeam]],Table3[[Teams]:[D]],2)&lt;&gt;VLOOKUP(Table2[[#This Row],[HomeTeam]],Table3[[Teams]:[D]],2),1,0)</f>
        <v>0</v>
      </c>
    </row>
    <row r="1205" spans="1:22" x14ac:dyDescent="0.25">
      <c r="B1205" s="1">
        <v>45750</v>
      </c>
      <c r="C1205" s="9" t="s">
        <v>1317</v>
      </c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Row],[ActualResult]]), "_", IF(Table2[[#This Row],[ActualHomeScore]]=Table2[[#This Row],[PredictedHomeScore]], "Y", "N"))</f>
        <v>_</v>
      </c>
      <c r="R1205" s="2"/>
      <c r="S1205" s="2" t="str">
        <f t="shared" si="54"/>
        <v>_</v>
      </c>
      <c r="T1205" s="45">
        <f>IF(VLOOKUP(Table2[[#This Row],[AwayTeam]],Table3[[Teams]:[D]],2)=VLOOKUP(Table2[[#This Row],[HomeTeam]],Table3[[Teams]:[D]],2),1,0)</f>
        <v>1</v>
      </c>
      <c r="U1205" s="45">
        <f>IF(VLOOKUP(Table2[[#This Row],[AwayTeam]],Table3[[Teams]:[D]],3)=VLOOKUP(Table2[[#This Row],[HomeTeam]],Table3[[Teams]:[D]],3),1,0)</f>
        <v>1</v>
      </c>
      <c r="V1205" s="45">
        <f>IF(VLOOKUP(Table2[[#This Row],[AwayTeam]],Table3[[Teams]:[D]],2)&lt;&gt;VLOOKUP(Table2[[#This Row],[HomeTeam]],Table3[[Teams]:[D]],2),1,0)</f>
        <v>0</v>
      </c>
    </row>
    <row r="1206" spans="1:22" x14ac:dyDescent="0.25">
      <c r="B1206" s="1">
        <v>45750</v>
      </c>
      <c r="C1206" s="9" t="s">
        <v>1318</v>
      </c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Row],[ActualResult]]), "_", IF(Table2[[#This Row],[ActualHomeScore]]=Table2[[#This Row],[PredictedHomeScore]], "Y", "N"))</f>
        <v>_</v>
      </c>
      <c r="R1206" s="2"/>
      <c r="S1206" s="2" t="str">
        <f t="shared" si="54"/>
        <v>_</v>
      </c>
      <c r="T1206" s="45">
        <f>IF(VLOOKUP(Table2[[#This Row],[AwayTeam]],Table3[[Teams]:[D]],2)=VLOOKUP(Table2[[#This Row],[HomeTeam]],Table3[[Teams]:[D]],2),1,0)</f>
        <v>1</v>
      </c>
      <c r="U1206" s="45">
        <f>IF(VLOOKUP(Table2[[#This Row],[AwayTeam]],Table3[[Teams]:[D]],3)=VLOOKUP(Table2[[#This Row],[HomeTeam]],Table3[[Teams]:[D]],3),1,0)</f>
        <v>0</v>
      </c>
      <c r="V1206" s="45">
        <f>IF(VLOOKUP(Table2[[#This Row],[AwayTeam]],Table3[[Teams]:[D]],2)&lt;&gt;VLOOKUP(Table2[[#This Row],[HomeTeam]],Table3[[Teams]:[D]],2),1,0)</f>
        <v>0</v>
      </c>
    </row>
    <row r="1207" spans="1:22" x14ac:dyDescent="0.25">
      <c r="A1207" s="5"/>
      <c r="B1207" s="1">
        <v>45750</v>
      </c>
      <c r="C1207" s="10" t="s">
        <v>1319</v>
      </c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Row],[ActualResult]]), "_", IF(Table2[[#This Row],[ActualHomeScore]]=Table2[[#This Row],[PredictedHomeScore]], "Y", "N"))</f>
        <v>_</v>
      </c>
      <c r="R1207" s="2"/>
      <c r="S1207" s="2" t="str">
        <f t="shared" si="54"/>
        <v>_</v>
      </c>
      <c r="T1207" s="45">
        <f>IF(VLOOKUP(Table2[[#This Row],[AwayTeam]],Table3[[Teams]:[D]],2)=VLOOKUP(Table2[[#This Row],[HomeTeam]],Table3[[Teams]:[D]],2),1,0)</f>
        <v>1</v>
      </c>
      <c r="U1207" s="45">
        <f>IF(VLOOKUP(Table2[[#This Row],[AwayTeam]],Table3[[Teams]:[D]],3)=VLOOKUP(Table2[[#This Row],[HomeTeam]],Table3[[Teams]:[D]],3),1,0)</f>
        <v>1</v>
      </c>
      <c r="V1207" s="45">
        <f>IF(VLOOKUP(Table2[[#This Row],[AwayTeam]],Table3[[Teams]:[D]],2)&lt;&gt;VLOOKUP(Table2[[#This Row],[HomeTeam]],Table3[[Teams]:[D]],2),1,0)</f>
        <v>0</v>
      </c>
    </row>
    <row r="1208" spans="1:22" x14ac:dyDescent="0.25">
      <c r="B1208" s="32">
        <v>45751</v>
      </c>
      <c r="C1208" s="9" t="s">
        <v>1320</v>
      </c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Row],[ActualResult]]), "_", IF(Table2[[#This Row],[ActualHomeScore]]=Table2[[#This Row],[PredictedHomeScore]], "Y", "N"))</f>
        <v>_</v>
      </c>
      <c r="R1208" s="2"/>
      <c r="S1208" s="2" t="str">
        <f t="shared" si="54"/>
        <v>_</v>
      </c>
      <c r="T1208" s="45">
        <f>IF(VLOOKUP(Table2[[#This Row],[AwayTeam]],Table3[[Teams]:[D]],2)=VLOOKUP(Table2[[#This Row],[HomeTeam]],Table3[[Teams]:[D]],2),1,0)</f>
        <v>1</v>
      </c>
      <c r="U1208" s="45">
        <f>IF(VLOOKUP(Table2[[#This Row],[AwayTeam]],Table3[[Teams]:[D]],3)=VLOOKUP(Table2[[#This Row],[HomeTeam]],Table3[[Teams]:[D]],3),1,0)</f>
        <v>0</v>
      </c>
      <c r="V1208" s="45">
        <f>IF(VLOOKUP(Table2[[#This Row],[AwayTeam]],Table3[[Teams]:[D]],2)&lt;&gt;VLOOKUP(Table2[[#This Row],[HomeTeam]],Table3[[Teams]:[D]],2),1,0)</f>
        <v>0</v>
      </c>
    </row>
    <row r="1209" spans="1:22" x14ac:dyDescent="0.25">
      <c r="B1209" s="1">
        <v>45751</v>
      </c>
      <c r="C1209" s="9" t="s">
        <v>1321</v>
      </c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Row],[ActualResult]]), "_", IF(Table2[[#This Row],[ActualHomeScore]]=Table2[[#This Row],[PredictedHomeScore]], "Y", "N"))</f>
        <v>_</v>
      </c>
      <c r="R1209" s="2"/>
      <c r="S1209" s="2" t="str">
        <f t="shared" si="54"/>
        <v>_</v>
      </c>
      <c r="T1209" s="45">
        <f>IF(VLOOKUP(Table2[[#This Row],[AwayTeam]],Table3[[Teams]:[D]],2)=VLOOKUP(Table2[[#This Row],[HomeTeam]],Table3[[Teams]:[D]],2),1,0)</f>
        <v>0</v>
      </c>
      <c r="U1209" s="45">
        <f>IF(VLOOKUP(Table2[[#This Row],[AwayTeam]],Table3[[Teams]:[D]],3)=VLOOKUP(Table2[[#This Row],[HomeTeam]],Table3[[Teams]:[D]],3),1,0)</f>
        <v>0</v>
      </c>
      <c r="V1209" s="45">
        <f>IF(VLOOKUP(Table2[[#This Row],[AwayTeam]],Table3[[Teams]:[D]],2)&lt;&gt;VLOOKUP(Table2[[#This Row],[HomeTeam]],Table3[[Teams]:[D]],2),1,0)</f>
        <v>1</v>
      </c>
    </row>
    <row r="1210" spans="1:22" x14ac:dyDescent="0.25">
      <c r="A1210" s="5"/>
      <c r="B1210" s="3">
        <v>45751</v>
      </c>
      <c r="C1210" s="10" t="s">
        <v>1322</v>
      </c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Row],[ActualResult]]), "_", IF(Table2[[#This Row],[ActualHomeScore]]=Table2[[#This Row],[PredictedHomeScore]], "Y", "N"))</f>
        <v>_</v>
      </c>
      <c r="R1210" s="2"/>
      <c r="S1210" s="2" t="str">
        <f t="shared" si="54"/>
        <v>_</v>
      </c>
      <c r="T1210" s="45">
        <f>IF(VLOOKUP(Table2[[#This Row],[AwayTeam]],Table3[[Teams]:[D]],2)=VLOOKUP(Table2[[#This Row],[HomeTeam]],Table3[[Teams]:[D]],2),1,0)</f>
        <v>0</v>
      </c>
      <c r="U1210" s="45">
        <f>IF(VLOOKUP(Table2[[#This Row],[AwayTeam]],Table3[[Teams]:[D]],3)=VLOOKUP(Table2[[#This Row],[HomeTeam]],Table3[[Teams]:[D]],3),1,0)</f>
        <v>0</v>
      </c>
      <c r="V1210" s="45">
        <f>IF(VLOOKUP(Table2[[#This Row],[AwayTeam]],Table3[[Teams]:[D]],2)&lt;&gt;VLOOKUP(Table2[[#This Row],[HomeTeam]],Table3[[Teams]:[D]],2),1,0)</f>
        <v>1</v>
      </c>
    </row>
    <row r="1211" spans="1:22" x14ac:dyDescent="0.25">
      <c r="B1211" s="1">
        <v>45752</v>
      </c>
      <c r="C1211" s="9" t="s">
        <v>1323</v>
      </c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Row],[ActualResult]]), "_", IF(Table2[[#This Row],[ActualHomeScore]]=Table2[[#This Row],[PredictedHomeScore]], "Y", "N"))</f>
        <v>_</v>
      </c>
      <c r="R1211" s="2"/>
      <c r="S1211" s="2" t="str">
        <f t="shared" si="54"/>
        <v>_</v>
      </c>
      <c r="T1211" s="45">
        <f>IF(VLOOKUP(Table2[[#This Row],[AwayTeam]],Table3[[Teams]:[D]],2)=VLOOKUP(Table2[[#This Row],[HomeTeam]],Table3[[Teams]:[D]],2),1,0)</f>
        <v>1</v>
      </c>
      <c r="U1211" s="45">
        <f>IF(VLOOKUP(Table2[[#This Row],[AwayTeam]],Table3[[Teams]:[D]],3)=VLOOKUP(Table2[[#This Row],[HomeTeam]],Table3[[Teams]:[D]],3),1,0)</f>
        <v>1</v>
      </c>
      <c r="V1211" s="45">
        <f>IF(VLOOKUP(Table2[[#This Row],[AwayTeam]],Table3[[Teams]:[D]],2)&lt;&gt;VLOOKUP(Table2[[#This Row],[HomeTeam]],Table3[[Teams]:[D]],2),1,0)</f>
        <v>0</v>
      </c>
    </row>
    <row r="1212" spans="1:22" x14ac:dyDescent="0.25">
      <c r="B1212" s="1">
        <v>45752</v>
      </c>
      <c r="C1212" s="9" t="s">
        <v>1324</v>
      </c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Row],[ActualResult]]), "_", IF(Table2[[#This Row],[ActualHomeScore]]=Table2[[#This Row],[PredictedHomeScore]], "Y", "N"))</f>
        <v>_</v>
      </c>
      <c r="R1212" s="2"/>
      <c r="S1212" s="2" t="str">
        <f t="shared" si="54"/>
        <v>_</v>
      </c>
      <c r="T1212" s="45">
        <f>IF(VLOOKUP(Table2[[#This Row],[AwayTeam]],Table3[[Teams]:[D]],2)=VLOOKUP(Table2[[#This Row],[HomeTeam]],Table3[[Teams]:[D]],2),1,0)</f>
        <v>1</v>
      </c>
      <c r="U1212" s="45">
        <f>IF(VLOOKUP(Table2[[#This Row],[AwayTeam]],Table3[[Teams]:[D]],3)=VLOOKUP(Table2[[#This Row],[HomeTeam]],Table3[[Teams]:[D]],3),1,0)</f>
        <v>1</v>
      </c>
      <c r="V1212" s="45">
        <f>IF(VLOOKUP(Table2[[#This Row],[AwayTeam]],Table3[[Teams]:[D]],2)&lt;&gt;VLOOKUP(Table2[[#This Row],[HomeTeam]],Table3[[Teams]:[D]],2),1,0)</f>
        <v>0</v>
      </c>
    </row>
    <row r="1213" spans="1:22" x14ac:dyDescent="0.25">
      <c r="B1213" s="1">
        <v>45752</v>
      </c>
      <c r="C1213" s="9" t="s">
        <v>1325</v>
      </c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Row],[ActualResult]]), "_", IF(Table2[[#This Row],[ActualHomeScore]]=Table2[[#This Row],[PredictedHomeScore]], "Y", "N"))</f>
        <v>_</v>
      </c>
      <c r="R1213" s="2"/>
      <c r="S1213" s="2" t="str">
        <f t="shared" si="54"/>
        <v>_</v>
      </c>
      <c r="T1213" s="45">
        <f>IF(VLOOKUP(Table2[[#This Row],[AwayTeam]],Table3[[Teams]:[D]],2)=VLOOKUP(Table2[[#This Row],[HomeTeam]],Table3[[Teams]:[D]],2),1,0)</f>
        <v>0</v>
      </c>
      <c r="U1213" s="45">
        <f>IF(VLOOKUP(Table2[[#This Row],[AwayTeam]],Table3[[Teams]:[D]],3)=VLOOKUP(Table2[[#This Row],[HomeTeam]],Table3[[Teams]:[D]],3),1,0)</f>
        <v>0</v>
      </c>
      <c r="V1213" s="45">
        <f>IF(VLOOKUP(Table2[[#This Row],[AwayTeam]],Table3[[Teams]:[D]],2)&lt;&gt;VLOOKUP(Table2[[#This Row],[HomeTeam]],Table3[[Teams]:[D]],2),1,0)</f>
        <v>1</v>
      </c>
    </row>
    <row r="1214" spans="1:22" x14ac:dyDescent="0.25">
      <c r="B1214" s="1">
        <v>45752</v>
      </c>
      <c r="C1214" s="9" t="s">
        <v>1326</v>
      </c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Row],[ActualResult]]), "_", IF(Table2[[#This Row],[ActualHomeScore]]=Table2[[#This Row],[PredictedHomeScore]], "Y", "N"))</f>
        <v>_</v>
      </c>
      <c r="R1214" s="2"/>
      <c r="S1214" s="2" t="str">
        <f t="shared" si="54"/>
        <v>_</v>
      </c>
      <c r="T1214" s="45">
        <f>IF(VLOOKUP(Table2[[#This Row],[AwayTeam]],Table3[[Teams]:[D]],2)=VLOOKUP(Table2[[#This Row],[HomeTeam]],Table3[[Teams]:[D]],2),1,0)</f>
        <v>1</v>
      </c>
      <c r="U1214" s="45">
        <f>IF(VLOOKUP(Table2[[#This Row],[AwayTeam]],Table3[[Teams]:[D]],3)=VLOOKUP(Table2[[#This Row],[HomeTeam]],Table3[[Teams]:[D]],3),1,0)</f>
        <v>1</v>
      </c>
      <c r="V1214" s="45">
        <f>IF(VLOOKUP(Table2[[#This Row],[AwayTeam]],Table3[[Teams]:[D]],2)&lt;&gt;VLOOKUP(Table2[[#This Row],[HomeTeam]],Table3[[Teams]:[D]],2),1,0)</f>
        <v>0</v>
      </c>
    </row>
    <row r="1215" spans="1:22" x14ac:dyDescent="0.25">
      <c r="B1215" s="1">
        <v>45752</v>
      </c>
      <c r="C1215" s="9" t="s">
        <v>1327</v>
      </c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Row],[ActualResult]]), "_", IF(Table2[[#This Row],[ActualHomeScore]]=Table2[[#This Row],[PredictedHomeScore]], "Y", "N"))</f>
        <v>_</v>
      </c>
      <c r="R1215" s="2"/>
      <c r="S1215" s="2" t="str">
        <f t="shared" si="54"/>
        <v>_</v>
      </c>
      <c r="T1215" s="45">
        <f>IF(VLOOKUP(Table2[[#This Row],[AwayTeam]],Table3[[Teams]:[D]],2)=VLOOKUP(Table2[[#This Row],[HomeTeam]],Table3[[Teams]:[D]],2),1,0)</f>
        <v>1</v>
      </c>
      <c r="U1215" s="45">
        <f>IF(VLOOKUP(Table2[[#This Row],[AwayTeam]],Table3[[Teams]:[D]],3)=VLOOKUP(Table2[[#This Row],[HomeTeam]],Table3[[Teams]:[D]],3),1,0)</f>
        <v>1</v>
      </c>
      <c r="V1215" s="45">
        <f>IF(VLOOKUP(Table2[[#This Row],[AwayTeam]],Table3[[Teams]:[D]],2)&lt;&gt;VLOOKUP(Table2[[#This Row],[HomeTeam]],Table3[[Teams]:[D]],2),1,0)</f>
        <v>0</v>
      </c>
    </row>
    <row r="1216" spans="1:22" x14ac:dyDescent="0.25">
      <c r="B1216" s="1">
        <v>45752</v>
      </c>
      <c r="C1216" s="9" t="s">
        <v>1328</v>
      </c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Row],[ActualResult]]), "_", IF(Table2[[#This Row],[ActualHomeScore]]=Table2[[#This Row],[PredictedHomeScore]], "Y", "N"))</f>
        <v>_</v>
      </c>
      <c r="R1216" s="2"/>
      <c r="S1216" s="2" t="str">
        <f t="shared" si="54"/>
        <v>_</v>
      </c>
      <c r="T1216" s="45">
        <f>IF(VLOOKUP(Table2[[#This Row],[AwayTeam]],Table3[[Teams]:[D]],2)=VLOOKUP(Table2[[#This Row],[HomeTeam]],Table3[[Teams]:[D]],2),1,0)</f>
        <v>1</v>
      </c>
      <c r="U1216" s="45">
        <f>IF(VLOOKUP(Table2[[#This Row],[AwayTeam]],Table3[[Teams]:[D]],3)=VLOOKUP(Table2[[#This Row],[HomeTeam]],Table3[[Teams]:[D]],3),1,0)</f>
        <v>0</v>
      </c>
      <c r="V1216" s="45">
        <f>IF(VLOOKUP(Table2[[#This Row],[AwayTeam]],Table3[[Teams]:[D]],2)&lt;&gt;VLOOKUP(Table2[[#This Row],[HomeTeam]],Table3[[Teams]:[D]],2),1,0)</f>
        <v>0</v>
      </c>
    </row>
    <row r="1217" spans="1:22" x14ac:dyDescent="0.25">
      <c r="B1217" s="1">
        <v>45752</v>
      </c>
      <c r="C1217" s="9" t="s">
        <v>1329</v>
      </c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Row],[ActualResult]]), "_", IF(Table2[[#This Row],[ActualHomeScore]]=Table2[[#This Row],[PredictedHomeScore]], "Y", "N"))</f>
        <v>_</v>
      </c>
      <c r="R1217" s="2"/>
      <c r="S1217" s="2" t="str">
        <f t="shared" si="54"/>
        <v>_</v>
      </c>
      <c r="T1217" s="45">
        <f>IF(VLOOKUP(Table2[[#This Row],[AwayTeam]],Table3[[Teams]:[D]],2)=VLOOKUP(Table2[[#This Row],[HomeTeam]],Table3[[Teams]:[D]],2),1,0)</f>
        <v>1</v>
      </c>
      <c r="U1217" s="45">
        <f>IF(VLOOKUP(Table2[[#This Row],[AwayTeam]],Table3[[Teams]:[D]],3)=VLOOKUP(Table2[[#This Row],[HomeTeam]],Table3[[Teams]:[D]],3),1,0)</f>
        <v>1</v>
      </c>
      <c r="V1217" s="45">
        <f>IF(VLOOKUP(Table2[[#This Row],[AwayTeam]],Table3[[Teams]:[D]],2)&lt;&gt;VLOOKUP(Table2[[#This Row],[HomeTeam]],Table3[[Teams]:[D]],2),1,0)</f>
        <v>0</v>
      </c>
    </row>
    <row r="1218" spans="1:22" x14ac:dyDescent="0.25">
      <c r="B1218" s="1">
        <v>45752</v>
      </c>
      <c r="C1218" s="9" t="s">
        <v>1330</v>
      </c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Row],[ActualResult]]), "_", IF(Table2[[#This Row],[ActualHomeScore]]=Table2[[#This Row],[PredictedHomeScore]], "Y", "N"))</f>
        <v>_</v>
      </c>
      <c r="R1218" s="2"/>
      <c r="S1218" s="2" t="str">
        <f t="shared" si="54"/>
        <v>_</v>
      </c>
      <c r="T1218" s="45">
        <f>IF(VLOOKUP(Table2[[#This Row],[AwayTeam]],Table3[[Teams]:[D]],2)=VLOOKUP(Table2[[#This Row],[HomeTeam]],Table3[[Teams]:[D]],2),1,0)</f>
        <v>1</v>
      </c>
      <c r="U1218" s="45">
        <f>IF(VLOOKUP(Table2[[#This Row],[AwayTeam]],Table3[[Teams]:[D]],3)=VLOOKUP(Table2[[#This Row],[HomeTeam]],Table3[[Teams]:[D]],3),1,0)</f>
        <v>0</v>
      </c>
      <c r="V1218" s="45">
        <f>IF(VLOOKUP(Table2[[#This Row],[AwayTeam]],Table3[[Teams]:[D]],2)&lt;&gt;VLOOKUP(Table2[[#This Row],[HomeTeam]],Table3[[Teams]:[D]],2),1,0)</f>
        <v>0</v>
      </c>
    </row>
    <row r="1219" spans="1:22" x14ac:dyDescent="0.25">
      <c r="B1219" s="1">
        <v>45752</v>
      </c>
      <c r="C1219" s="9" t="s">
        <v>1331</v>
      </c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Row],[ActualResult]]),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  <c r="T1219" s="45">
        <f>IF(VLOOKUP(Table2[[#This Row],[AwayTeam]],Table3[[Teams]:[D]],2)=VLOOKUP(Table2[[#This Row],[HomeTeam]],Table3[[Teams]:[D]],2),1,0)</f>
        <v>1</v>
      </c>
      <c r="U1219" s="45">
        <f>IF(VLOOKUP(Table2[[#This Row],[AwayTeam]],Table3[[Teams]:[D]],3)=VLOOKUP(Table2[[#This Row],[HomeTeam]],Table3[[Teams]:[D]],3),1,0)</f>
        <v>0</v>
      </c>
      <c r="V1219" s="45">
        <f>IF(VLOOKUP(Table2[[#This Row],[AwayTeam]],Table3[[Teams]:[D]],2)&lt;&gt;VLOOKUP(Table2[[#This Row],[HomeTeam]],Table3[[Teams]:[D]],2),1,0)</f>
        <v>0</v>
      </c>
    </row>
    <row r="1220" spans="1:22" x14ac:dyDescent="0.25">
      <c r="B1220" s="1">
        <v>45752</v>
      </c>
      <c r="C1220" s="9" t="s">
        <v>1332</v>
      </c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Row],[ActualResult]]), "_", IF(Table2[[#This Row],[ActualHomeScore]]=Table2[[#This Row],[PredictedHomeScore]], "Y", "N"))</f>
        <v>_</v>
      </c>
      <c r="R1220" s="2"/>
      <c r="S1220" s="2" t="str">
        <f t="shared" si="57"/>
        <v>_</v>
      </c>
      <c r="T1220" s="45">
        <f>IF(VLOOKUP(Table2[[#This Row],[AwayTeam]],Table3[[Teams]:[D]],2)=VLOOKUP(Table2[[#This Row],[HomeTeam]],Table3[[Teams]:[D]],2),1,0)</f>
        <v>1</v>
      </c>
      <c r="U1220" s="45">
        <f>IF(VLOOKUP(Table2[[#This Row],[AwayTeam]],Table3[[Teams]:[D]],3)=VLOOKUP(Table2[[#This Row],[HomeTeam]],Table3[[Teams]:[D]],3),1,0)</f>
        <v>1</v>
      </c>
      <c r="V1220" s="45">
        <f>IF(VLOOKUP(Table2[[#This Row],[AwayTeam]],Table3[[Teams]:[D]],2)&lt;&gt;VLOOKUP(Table2[[#This Row],[HomeTeam]],Table3[[Teams]:[D]],2),1,0)</f>
        <v>0</v>
      </c>
    </row>
    <row r="1221" spans="1:22" x14ac:dyDescent="0.25">
      <c r="B1221" s="1">
        <v>45752</v>
      </c>
      <c r="C1221" s="9" t="s">
        <v>1333</v>
      </c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Row],[ActualResult]]), "_", IF(Table2[[#This Row],[ActualHomeScore]]=Table2[[#This Row],[PredictedHomeScore]], "Y", "N"))</f>
        <v>_</v>
      </c>
      <c r="R1221" s="2"/>
      <c r="S1221" s="2" t="str">
        <f t="shared" si="57"/>
        <v>_</v>
      </c>
      <c r="T1221" s="45">
        <f>IF(VLOOKUP(Table2[[#This Row],[AwayTeam]],Table3[[Teams]:[D]],2)=VLOOKUP(Table2[[#This Row],[HomeTeam]],Table3[[Teams]:[D]],2),1,0)</f>
        <v>1</v>
      </c>
      <c r="U1221" s="45">
        <f>IF(VLOOKUP(Table2[[#This Row],[AwayTeam]],Table3[[Teams]:[D]],3)=VLOOKUP(Table2[[#This Row],[HomeTeam]],Table3[[Teams]:[D]],3),1,0)</f>
        <v>1</v>
      </c>
      <c r="V1221" s="45">
        <f>IF(VLOOKUP(Table2[[#This Row],[AwayTeam]],Table3[[Teams]:[D]],2)&lt;&gt;VLOOKUP(Table2[[#This Row],[HomeTeam]],Table3[[Teams]:[D]],2),1,0)</f>
        <v>0</v>
      </c>
    </row>
    <row r="1222" spans="1:22" x14ac:dyDescent="0.25">
      <c r="B1222" s="1">
        <v>45752</v>
      </c>
      <c r="C1222" s="9" t="s">
        <v>1334</v>
      </c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Row],[ActualResult]]), "_", IF(Table2[[#This Row],[ActualHomeScore]]=Table2[[#This Row],[PredictedHomeScore]], "Y", "N"))</f>
        <v>_</v>
      </c>
      <c r="R1222" s="2"/>
      <c r="S1222" s="2" t="str">
        <f t="shared" si="57"/>
        <v>_</v>
      </c>
      <c r="T1222" s="45">
        <f>IF(VLOOKUP(Table2[[#This Row],[AwayTeam]],Table3[[Teams]:[D]],2)=VLOOKUP(Table2[[#This Row],[HomeTeam]],Table3[[Teams]:[D]],2),1,0)</f>
        <v>1</v>
      </c>
      <c r="U1222" s="45">
        <f>IF(VLOOKUP(Table2[[#This Row],[AwayTeam]],Table3[[Teams]:[D]],3)=VLOOKUP(Table2[[#This Row],[HomeTeam]],Table3[[Teams]:[D]],3),1,0)</f>
        <v>1</v>
      </c>
      <c r="V1222" s="45">
        <f>IF(VLOOKUP(Table2[[#This Row],[AwayTeam]],Table3[[Teams]:[D]],2)&lt;&gt;VLOOKUP(Table2[[#This Row],[HomeTeam]],Table3[[Teams]:[D]],2),1,0)</f>
        <v>0</v>
      </c>
    </row>
    <row r="1223" spans="1:22" x14ac:dyDescent="0.25">
      <c r="A1223" s="5"/>
      <c r="B1223" s="3">
        <v>45752</v>
      </c>
      <c r="C1223" s="10" t="s">
        <v>1335</v>
      </c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Row],[ActualResult]]), "_", IF(Table2[[#This Row],[ActualHomeScore]]=Table2[[#This Row],[PredictedHomeScore]], "Y", "N"))</f>
        <v>_</v>
      </c>
      <c r="R1223" s="2"/>
      <c r="S1223" s="2" t="str">
        <f t="shared" si="57"/>
        <v>_</v>
      </c>
      <c r="T1223" s="45">
        <f>IF(VLOOKUP(Table2[[#This Row],[AwayTeam]],Table3[[Teams]:[D]],2)=VLOOKUP(Table2[[#This Row],[HomeTeam]],Table3[[Teams]:[D]],2),1,0)</f>
        <v>1</v>
      </c>
      <c r="U1223" s="45">
        <f>IF(VLOOKUP(Table2[[#This Row],[AwayTeam]],Table3[[Teams]:[D]],3)=VLOOKUP(Table2[[#This Row],[HomeTeam]],Table3[[Teams]:[D]],3),1,0)</f>
        <v>1</v>
      </c>
      <c r="V1223" s="45">
        <f>IF(VLOOKUP(Table2[[#This Row],[AwayTeam]],Table3[[Teams]:[D]],2)&lt;&gt;VLOOKUP(Table2[[#This Row],[HomeTeam]],Table3[[Teams]:[D]],2),1,0)</f>
        <v>0</v>
      </c>
    </row>
    <row r="1224" spans="1:22" x14ac:dyDescent="0.25">
      <c r="B1224" s="1">
        <v>45753</v>
      </c>
      <c r="C1224" s="9" t="s">
        <v>1336</v>
      </c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Row],[ActualResult]]), "_", IF(Table2[[#This Row],[ActualHomeScore]]=Table2[[#This Row],[PredictedHomeScore]], "Y", "N"))</f>
        <v>_</v>
      </c>
      <c r="R1224" s="2"/>
      <c r="S1224" s="2" t="str">
        <f t="shared" si="57"/>
        <v>_</v>
      </c>
      <c r="T1224" s="45">
        <f>IF(VLOOKUP(Table2[[#This Row],[AwayTeam]],Table3[[Teams]:[D]],2)=VLOOKUP(Table2[[#This Row],[HomeTeam]],Table3[[Teams]:[D]],2),1,0)</f>
        <v>1</v>
      </c>
      <c r="U1224" s="45">
        <f>IF(VLOOKUP(Table2[[#This Row],[AwayTeam]],Table3[[Teams]:[D]],3)=VLOOKUP(Table2[[#This Row],[HomeTeam]],Table3[[Teams]:[D]],3),1,0)</f>
        <v>1</v>
      </c>
      <c r="V1224" s="45">
        <f>IF(VLOOKUP(Table2[[#This Row],[AwayTeam]],Table3[[Teams]:[D]],2)&lt;&gt;VLOOKUP(Table2[[#This Row],[HomeTeam]],Table3[[Teams]:[D]],2),1,0)</f>
        <v>0</v>
      </c>
    </row>
    <row r="1225" spans="1:22" x14ac:dyDescent="0.25">
      <c r="B1225" s="1">
        <v>45753</v>
      </c>
      <c r="C1225" s="9" t="s">
        <v>1337</v>
      </c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Row],[ActualResult]]), "_", IF(Table2[[#This Row],[ActualHomeScore]]=Table2[[#This Row],[PredictedHomeScore]], "Y", "N"))</f>
        <v>_</v>
      </c>
      <c r="R1225" s="2"/>
      <c r="S1225" s="2" t="str">
        <f t="shared" si="57"/>
        <v>_</v>
      </c>
      <c r="T1225" s="45">
        <f>IF(VLOOKUP(Table2[[#This Row],[AwayTeam]],Table3[[Teams]:[D]],2)=VLOOKUP(Table2[[#This Row],[HomeTeam]],Table3[[Teams]:[D]],2),1,0)</f>
        <v>1</v>
      </c>
      <c r="U1225" s="45">
        <f>IF(VLOOKUP(Table2[[#This Row],[AwayTeam]],Table3[[Teams]:[D]],3)=VLOOKUP(Table2[[#This Row],[HomeTeam]],Table3[[Teams]:[D]],3),1,0)</f>
        <v>1</v>
      </c>
      <c r="V1225" s="45">
        <f>IF(VLOOKUP(Table2[[#This Row],[AwayTeam]],Table3[[Teams]:[D]],2)&lt;&gt;VLOOKUP(Table2[[#This Row],[HomeTeam]],Table3[[Teams]:[D]],2),1,0)</f>
        <v>0</v>
      </c>
    </row>
    <row r="1226" spans="1:22" x14ac:dyDescent="0.25">
      <c r="B1226" s="1">
        <v>45753</v>
      </c>
      <c r="C1226" s="9" t="s">
        <v>1338</v>
      </c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Row],[ActualResult]]), "_", IF(Table2[[#This Row],[ActualHomeScore]]=Table2[[#This Row],[PredictedHomeScore]], "Y", "N"))</f>
        <v>_</v>
      </c>
      <c r="R1226" s="2"/>
      <c r="S1226" s="2" t="str">
        <f t="shared" si="57"/>
        <v>_</v>
      </c>
      <c r="T1226" s="45">
        <f>IF(VLOOKUP(Table2[[#This Row],[AwayTeam]],Table3[[Teams]:[D]],2)=VLOOKUP(Table2[[#This Row],[HomeTeam]],Table3[[Teams]:[D]],2),1,0)</f>
        <v>1</v>
      </c>
      <c r="U1226" s="45">
        <f>IF(VLOOKUP(Table2[[#This Row],[AwayTeam]],Table3[[Teams]:[D]],3)=VLOOKUP(Table2[[#This Row],[HomeTeam]],Table3[[Teams]:[D]],3),1,0)</f>
        <v>0</v>
      </c>
      <c r="V1226" s="45">
        <f>IF(VLOOKUP(Table2[[#This Row],[AwayTeam]],Table3[[Teams]:[D]],2)&lt;&gt;VLOOKUP(Table2[[#This Row],[HomeTeam]],Table3[[Teams]:[D]],2),1,0)</f>
        <v>0</v>
      </c>
    </row>
    <row r="1227" spans="1:22" x14ac:dyDescent="0.25">
      <c r="B1227" s="1">
        <v>45753</v>
      </c>
      <c r="C1227" s="9" t="s">
        <v>1339</v>
      </c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Row],[ActualResult]]), "_", IF(Table2[[#This Row],[ActualHomeScore]]=Table2[[#This Row],[PredictedHomeScore]], "Y", "N"))</f>
        <v>_</v>
      </c>
      <c r="R1227" s="2"/>
      <c r="S1227" s="2" t="str">
        <f t="shared" si="57"/>
        <v>_</v>
      </c>
      <c r="T1227" s="45">
        <f>IF(VLOOKUP(Table2[[#This Row],[AwayTeam]],Table3[[Teams]:[D]],2)=VLOOKUP(Table2[[#This Row],[HomeTeam]],Table3[[Teams]:[D]],2),1,0)</f>
        <v>1</v>
      </c>
      <c r="U1227" s="45">
        <f>IF(VLOOKUP(Table2[[#This Row],[AwayTeam]],Table3[[Teams]:[D]],3)=VLOOKUP(Table2[[#This Row],[HomeTeam]],Table3[[Teams]:[D]],3),1,0)</f>
        <v>1</v>
      </c>
      <c r="V1227" s="45">
        <f>IF(VLOOKUP(Table2[[#This Row],[AwayTeam]],Table3[[Teams]:[D]],2)&lt;&gt;VLOOKUP(Table2[[#This Row],[HomeTeam]],Table3[[Teams]:[D]],2),1,0)</f>
        <v>0</v>
      </c>
    </row>
    <row r="1228" spans="1:22" x14ac:dyDescent="0.25">
      <c r="B1228" s="1">
        <v>45753</v>
      </c>
      <c r="C1228" s="9" t="s">
        <v>1340</v>
      </c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Row],[ActualResult]]), "_", IF(Table2[[#This Row],[ActualHomeScore]]=Table2[[#This Row],[PredictedHomeScore]], "Y", "N"))</f>
        <v>_</v>
      </c>
      <c r="R1228" s="2"/>
      <c r="S1228" s="2" t="str">
        <f t="shared" si="57"/>
        <v>_</v>
      </c>
      <c r="T1228" s="45">
        <f>IF(VLOOKUP(Table2[[#This Row],[AwayTeam]],Table3[[Teams]:[D]],2)=VLOOKUP(Table2[[#This Row],[HomeTeam]],Table3[[Teams]:[D]],2),1,0)</f>
        <v>1</v>
      </c>
      <c r="U1228" s="45">
        <f>IF(VLOOKUP(Table2[[#This Row],[AwayTeam]],Table3[[Teams]:[D]],3)=VLOOKUP(Table2[[#This Row],[HomeTeam]],Table3[[Teams]:[D]],3),1,0)</f>
        <v>1</v>
      </c>
      <c r="V1228" s="45">
        <f>IF(VLOOKUP(Table2[[#This Row],[AwayTeam]],Table3[[Teams]:[D]],2)&lt;&gt;VLOOKUP(Table2[[#This Row],[HomeTeam]],Table3[[Teams]:[D]],2),1,0)</f>
        <v>0</v>
      </c>
    </row>
    <row r="1229" spans="1:22" x14ac:dyDescent="0.25">
      <c r="B1229" s="1">
        <v>45753</v>
      </c>
      <c r="C1229" s="9" t="s">
        <v>1341</v>
      </c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Row],[ActualResult]]), "_", IF(Table2[[#This Row],[ActualHomeScore]]=Table2[[#This Row],[PredictedHomeScore]], "Y", "N"))</f>
        <v>_</v>
      </c>
      <c r="R1229" s="2"/>
      <c r="S1229" s="2" t="str">
        <f t="shared" si="57"/>
        <v>_</v>
      </c>
      <c r="T1229" s="45">
        <f>IF(VLOOKUP(Table2[[#This Row],[AwayTeam]],Table3[[Teams]:[D]],2)=VLOOKUP(Table2[[#This Row],[HomeTeam]],Table3[[Teams]:[D]],2),1,0)</f>
        <v>0</v>
      </c>
      <c r="U1229" s="45">
        <f>IF(VLOOKUP(Table2[[#This Row],[AwayTeam]],Table3[[Teams]:[D]],3)=VLOOKUP(Table2[[#This Row],[HomeTeam]],Table3[[Teams]:[D]],3),1,0)</f>
        <v>0</v>
      </c>
      <c r="V1229" s="45">
        <f>IF(VLOOKUP(Table2[[#This Row],[AwayTeam]],Table3[[Teams]:[D]],2)&lt;&gt;VLOOKUP(Table2[[#This Row],[HomeTeam]],Table3[[Teams]:[D]],2),1,0)</f>
        <v>1</v>
      </c>
    </row>
    <row r="1230" spans="1:22" x14ac:dyDescent="0.25">
      <c r="B1230" s="1">
        <v>45753</v>
      </c>
      <c r="C1230" s="9" t="s">
        <v>1342</v>
      </c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Row],[ActualResult]]), "_", IF(Table2[[#This Row],[ActualHomeScore]]=Table2[[#This Row],[PredictedHomeScore]], "Y", "N"))</f>
        <v>_</v>
      </c>
      <c r="R1230" s="2"/>
      <c r="S1230" s="2" t="str">
        <f t="shared" si="57"/>
        <v>_</v>
      </c>
      <c r="T1230" s="45">
        <f>IF(VLOOKUP(Table2[[#This Row],[AwayTeam]],Table3[[Teams]:[D]],2)=VLOOKUP(Table2[[#This Row],[HomeTeam]],Table3[[Teams]:[D]],2),1,0)</f>
        <v>0</v>
      </c>
      <c r="U1230" s="45">
        <f>IF(VLOOKUP(Table2[[#This Row],[AwayTeam]],Table3[[Teams]:[D]],3)=VLOOKUP(Table2[[#This Row],[HomeTeam]],Table3[[Teams]:[D]],3),1,0)</f>
        <v>0</v>
      </c>
      <c r="V1230" s="45">
        <f>IF(VLOOKUP(Table2[[#This Row],[AwayTeam]],Table3[[Teams]:[D]],2)&lt;&gt;VLOOKUP(Table2[[#This Row],[HomeTeam]],Table3[[Teams]:[D]],2),1,0)</f>
        <v>1</v>
      </c>
    </row>
    <row r="1231" spans="1:22" x14ac:dyDescent="0.25">
      <c r="A1231" s="5"/>
      <c r="B1231" s="3">
        <v>45753</v>
      </c>
      <c r="C1231" s="10" t="s">
        <v>1343</v>
      </c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Row],[ActualResult]]), "_", IF(Table2[[#This Row],[ActualHomeScore]]=Table2[[#This Row],[PredictedHomeScore]], "Y", "N"))</f>
        <v>_</v>
      </c>
      <c r="R1231" s="2"/>
      <c r="S1231" s="2" t="str">
        <f t="shared" si="57"/>
        <v>_</v>
      </c>
      <c r="T1231" s="45">
        <f>IF(VLOOKUP(Table2[[#This Row],[AwayTeam]],Table3[[Teams]:[D]],2)=VLOOKUP(Table2[[#This Row],[HomeTeam]],Table3[[Teams]:[D]],2),1,0)</f>
        <v>1</v>
      </c>
      <c r="U1231" s="45">
        <f>IF(VLOOKUP(Table2[[#This Row],[AwayTeam]],Table3[[Teams]:[D]],3)=VLOOKUP(Table2[[#This Row],[HomeTeam]],Table3[[Teams]:[D]],3),1,0)</f>
        <v>1</v>
      </c>
      <c r="V1231" s="45">
        <f>IF(VLOOKUP(Table2[[#This Row],[AwayTeam]],Table3[[Teams]:[D]],2)&lt;&gt;VLOOKUP(Table2[[#This Row],[HomeTeam]],Table3[[Teams]:[D]],2),1,0)</f>
        <v>0</v>
      </c>
    </row>
    <row r="1232" spans="1:22" x14ac:dyDescent="0.25">
      <c r="B1232" s="1">
        <v>45754</v>
      </c>
      <c r="C1232" s="9" t="s">
        <v>1344</v>
      </c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Row],[ActualResult]]), "_", IF(Table2[[#This Row],[ActualHomeScore]]=Table2[[#This Row],[PredictedHomeScore]], "Y", "N"))</f>
        <v>_</v>
      </c>
      <c r="R1232" s="2"/>
      <c r="S1232" s="2" t="str">
        <f t="shared" si="57"/>
        <v>_</v>
      </c>
      <c r="T1232" s="45">
        <f>IF(VLOOKUP(Table2[[#This Row],[AwayTeam]],Table3[[Teams]:[D]],2)=VLOOKUP(Table2[[#This Row],[HomeTeam]],Table3[[Teams]:[D]],2),1,0)</f>
        <v>1</v>
      </c>
      <c r="U1232" s="45">
        <f>IF(VLOOKUP(Table2[[#This Row],[AwayTeam]],Table3[[Teams]:[D]],3)=VLOOKUP(Table2[[#This Row],[HomeTeam]],Table3[[Teams]:[D]],3),1,0)</f>
        <v>0</v>
      </c>
      <c r="V1232" s="45">
        <f>IF(VLOOKUP(Table2[[#This Row],[AwayTeam]],Table3[[Teams]:[D]],2)&lt;&gt;VLOOKUP(Table2[[#This Row],[HomeTeam]],Table3[[Teams]:[D]],2),1,0)</f>
        <v>0</v>
      </c>
    </row>
    <row r="1233" spans="1:22" x14ac:dyDescent="0.25">
      <c r="B1233" s="1">
        <v>45754</v>
      </c>
      <c r="C1233" s="9" t="s">
        <v>1345</v>
      </c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Row],[ActualResult]]), "_", IF(Table2[[#This Row],[ActualHomeScore]]=Table2[[#This Row],[PredictedHomeScore]], "Y", "N"))</f>
        <v>_</v>
      </c>
      <c r="R1233" s="2"/>
      <c r="S1233" s="2" t="str">
        <f t="shared" si="57"/>
        <v>_</v>
      </c>
      <c r="T1233" s="45">
        <f>IF(VLOOKUP(Table2[[#This Row],[AwayTeam]],Table3[[Teams]:[D]],2)=VLOOKUP(Table2[[#This Row],[HomeTeam]],Table3[[Teams]:[D]],2),1,0)</f>
        <v>1</v>
      </c>
      <c r="U1233" s="45">
        <f>IF(VLOOKUP(Table2[[#This Row],[AwayTeam]],Table3[[Teams]:[D]],3)=VLOOKUP(Table2[[#This Row],[HomeTeam]],Table3[[Teams]:[D]],3),1,0)</f>
        <v>1</v>
      </c>
      <c r="V1233" s="45">
        <f>IF(VLOOKUP(Table2[[#This Row],[AwayTeam]],Table3[[Teams]:[D]],2)&lt;&gt;VLOOKUP(Table2[[#This Row],[HomeTeam]],Table3[[Teams]:[D]],2),1,0)</f>
        <v>0</v>
      </c>
    </row>
    <row r="1234" spans="1:22" x14ac:dyDescent="0.25">
      <c r="B1234" s="1">
        <v>45754</v>
      </c>
      <c r="C1234" s="9" t="s">
        <v>1346</v>
      </c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Row],[ActualResult]]), "_", IF(Table2[[#This Row],[ActualHomeScore]]=Table2[[#This Row],[PredictedHomeScore]], "Y", "N"))</f>
        <v>_</v>
      </c>
      <c r="R1234" s="2"/>
      <c r="S1234" s="2" t="str">
        <f t="shared" si="57"/>
        <v>_</v>
      </c>
      <c r="T1234" s="45">
        <f>IF(VLOOKUP(Table2[[#This Row],[AwayTeam]],Table3[[Teams]:[D]],2)=VLOOKUP(Table2[[#This Row],[HomeTeam]],Table3[[Teams]:[D]],2),1,0)</f>
        <v>1</v>
      </c>
      <c r="U1234" s="45">
        <f>IF(VLOOKUP(Table2[[#This Row],[AwayTeam]],Table3[[Teams]:[D]],3)=VLOOKUP(Table2[[#This Row],[HomeTeam]],Table3[[Teams]:[D]],3),1,0)</f>
        <v>1</v>
      </c>
      <c r="V1234" s="45">
        <f>IF(VLOOKUP(Table2[[#This Row],[AwayTeam]],Table3[[Teams]:[D]],2)&lt;&gt;VLOOKUP(Table2[[#This Row],[HomeTeam]],Table3[[Teams]:[D]],2),1,0)</f>
        <v>0</v>
      </c>
    </row>
    <row r="1235" spans="1:22" x14ac:dyDescent="0.25">
      <c r="B1235" s="1">
        <v>45754</v>
      </c>
      <c r="C1235" s="9" t="s">
        <v>1347</v>
      </c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Row],[ActualResult]]), "_", IF(Table2[[#This Row],[ActualHomeScore]]=Table2[[#This Row],[PredictedHomeScore]], "Y", "N"))</f>
        <v>_</v>
      </c>
      <c r="R1235" s="2"/>
      <c r="S1235" s="2" t="str">
        <f t="shared" si="57"/>
        <v>_</v>
      </c>
      <c r="T1235" s="45">
        <f>IF(VLOOKUP(Table2[[#This Row],[AwayTeam]],Table3[[Teams]:[D]],2)=VLOOKUP(Table2[[#This Row],[HomeTeam]],Table3[[Teams]:[D]],2),1,0)</f>
        <v>1</v>
      </c>
      <c r="U1235" s="45">
        <f>IF(VLOOKUP(Table2[[#This Row],[AwayTeam]],Table3[[Teams]:[D]],3)=VLOOKUP(Table2[[#This Row],[HomeTeam]],Table3[[Teams]:[D]],3),1,0)</f>
        <v>1</v>
      </c>
      <c r="V1235" s="45">
        <f>IF(VLOOKUP(Table2[[#This Row],[AwayTeam]],Table3[[Teams]:[D]],2)&lt;&gt;VLOOKUP(Table2[[#This Row],[HomeTeam]],Table3[[Teams]:[D]],2),1,0)</f>
        <v>0</v>
      </c>
    </row>
    <row r="1236" spans="1:22" x14ac:dyDescent="0.25">
      <c r="A1236" s="5"/>
      <c r="B1236" s="3">
        <v>45754</v>
      </c>
      <c r="C1236" s="10" t="s">
        <v>1348</v>
      </c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Row],[ActualResult]]), "_", IF(Table2[[#This Row],[ActualHomeScore]]=Table2[[#This Row],[PredictedHomeScore]], "Y", "N"))</f>
        <v>_</v>
      </c>
      <c r="R1236" s="2"/>
      <c r="S1236" s="2" t="str">
        <f t="shared" si="57"/>
        <v>_</v>
      </c>
      <c r="T1236" s="45">
        <f>IF(VLOOKUP(Table2[[#This Row],[AwayTeam]],Table3[[Teams]:[D]],2)=VLOOKUP(Table2[[#This Row],[HomeTeam]],Table3[[Teams]:[D]],2),1,0)</f>
        <v>1</v>
      </c>
      <c r="U1236" s="45">
        <f>IF(VLOOKUP(Table2[[#This Row],[AwayTeam]],Table3[[Teams]:[D]],3)=VLOOKUP(Table2[[#This Row],[HomeTeam]],Table3[[Teams]:[D]],3),1,0)</f>
        <v>1</v>
      </c>
      <c r="V1236" s="45">
        <f>IF(VLOOKUP(Table2[[#This Row],[AwayTeam]],Table3[[Teams]:[D]],2)&lt;&gt;VLOOKUP(Table2[[#This Row],[HomeTeam]],Table3[[Teams]:[D]],2),1,0)</f>
        <v>0</v>
      </c>
    </row>
    <row r="1237" spans="1:22" x14ac:dyDescent="0.25">
      <c r="B1237" s="1">
        <v>45755</v>
      </c>
      <c r="C1237" s="9" t="s">
        <v>1349</v>
      </c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Row],[ActualResult]]), "_", IF(Table2[[#This Row],[ActualHomeScore]]=Table2[[#This Row],[PredictedHomeScore]], "Y", "N"))</f>
        <v>_</v>
      </c>
      <c r="R1237" s="2"/>
      <c r="S1237" s="2" t="str">
        <f t="shared" si="57"/>
        <v>_</v>
      </c>
      <c r="T1237" s="45">
        <f>IF(VLOOKUP(Table2[[#This Row],[AwayTeam]],Table3[[Teams]:[D]],2)=VLOOKUP(Table2[[#This Row],[HomeTeam]],Table3[[Teams]:[D]],2),1,0)</f>
        <v>1</v>
      </c>
      <c r="U1237" s="45">
        <f>IF(VLOOKUP(Table2[[#This Row],[AwayTeam]],Table3[[Teams]:[D]],3)=VLOOKUP(Table2[[#This Row],[HomeTeam]],Table3[[Teams]:[D]],3),1,0)</f>
        <v>0</v>
      </c>
      <c r="V1237" s="45">
        <f>IF(VLOOKUP(Table2[[#This Row],[AwayTeam]],Table3[[Teams]:[D]],2)&lt;&gt;VLOOKUP(Table2[[#This Row],[HomeTeam]],Table3[[Teams]:[D]],2),1,0)</f>
        <v>0</v>
      </c>
    </row>
    <row r="1238" spans="1:22" x14ac:dyDescent="0.25">
      <c r="B1238" s="1">
        <v>45755</v>
      </c>
      <c r="C1238" s="9" t="s">
        <v>1350</v>
      </c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Row],[ActualResult]]), "_", IF(Table2[[#This Row],[ActualHomeScore]]=Table2[[#This Row],[PredictedHomeScore]], "Y", "N"))</f>
        <v>_</v>
      </c>
      <c r="R1238" s="2"/>
      <c r="S1238" s="2" t="str">
        <f t="shared" si="57"/>
        <v>_</v>
      </c>
      <c r="T1238" s="45">
        <f>IF(VLOOKUP(Table2[[#This Row],[AwayTeam]],Table3[[Teams]:[D]],2)=VLOOKUP(Table2[[#This Row],[HomeTeam]],Table3[[Teams]:[D]],2),1,0)</f>
        <v>1</v>
      </c>
      <c r="U1238" s="45">
        <f>IF(VLOOKUP(Table2[[#This Row],[AwayTeam]],Table3[[Teams]:[D]],3)=VLOOKUP(Table2[[#This Row],[HomeTeam]],Table3[[Teams]:[D]],3),1,0)</f>
        <v>1</v>
      </c>
      <c r="V1238" s="45">
        <f>IF(VLOOKUP(Table2[[#This Row],[AwayTeam]],Table3[[Teams]:[D]],2)&lt;&gt;VLOOKUP(Table2[[#This Row],[HomeTeam]],Table3[[Teams]:[D]],2),1,0)</f>
        <v>0</v>
      </c>
    </row>
    <row r="1239" spans="1:22" x14ac:dyDescent="0.25">
      <c r="B1239" s="1">
        <v>45755</v>
      </c>
      <c r="C1239" s="9" t="s">
        <v>1351</v>
      </c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Row],[ActualResult]]), "_", IF(Table2[[#This Row],[ActualHomeScore]]=Table2[[#This Row],[PredictedHomeScore]], "Y", "N"))</f>
        <v>_</v>
      </c>
      <c r="R1239" s="2"/>
      <c r="S1239" s="2" t="str">
        <f t="shared" si="57"/>
        <v>_</v>
      </c>
      <c r="T1239" s="45">
        <f>IF(VLOOKUP(Table2[[#This Row],[AwayTeam]],Table3[[Teams]:[D]],2)=VLOOKUP(Table2[[#This Row],[HomeTeam]],Table3[[Teams]:[D]],2),1,0)</f>
        <v>1</v>
      </c>
      <c r="U1239" s="45">
        <f>IF(VLOOKUP(Table2[[#This Row],[AwayTeam]],Table3[[Teams]:[D]],3)=VLOOKUP(Table2[[#This Row],[HomeTeam]],Table3[[Teams]:[D]],3),1,0)</f>
        <v>1</v>
      </c>
      <c r="V1239" s="45">
        <f>IF(VLOOKUP(Table2[[#This Row],[AwayTeam]],Table3[[Teams]:[D]],2)&lt;&gt;VLOOKUP(Table2[[#This Row],[HomeTeam]],Table3[[Teams]:[D]],2),1,0)</f>
        <v>0</v>
      </c>
    </row>
    <row r="1240" spans="1:22" x14ac:dyDescent="0.25">
      <c r="B1240" s="1">
        <v>45755</v>
      </c>
      <c r="C1240" s="9" t="s">
        <v>1352</v>
      </c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Row],[ActualResult]]), "_", IF(Table2[[#This Row],[ActualHomeScore]]=Table2[[#This Row],[PredictedHomeScore]], "Y", "N"))</f>
        <v>_</v>
      </c>
      <c r="R1240" s="2"/>
      <c r="S1240" s="2" t="str">
        <f t="shared" si="57"/>
        <v>_</v>
      </c>
      <c r="T1240" s="45">
        <f>IF(VLOOKUP(Table2[[#This Row],[AwayTeam]],Table3[[Teams]:[D]],2)=VLOOKUP(Table2[[#This Row],[HomeTeam]],Table3[[Teams]:[D]],2),1,0)</f>
        <v>1</v>
      </c>
      <c r="U1240" s="45">
        <f>IF(VLOOKUP(Table2[[#This Row],[AwayTeam]],Table3[[Teams]:[D]],3)=VLOOKUP(Table2[[#This Row],[HomeTeam]],Table3[[Teams]:[D]],3),1,0)</f>
        <v>0</v>
      </c>
      <c r="V1240" s="45">
        <f>IF(VLOOKUP(Table2[[#This Row],[AwayTeam]],Table3[[Teams]:[D]],2)&lt;&gt;VLOOKUP(Table2[[#This Row],[HomeTeam]],Table3[[Teams]:[D]],2),1,0)</f>
        <v>0</v>
      </c>
    </row>
    <row r="1241" spans="1:22" x14ac:dyDescent="0.25">
      <c r="B1241" s="1">
        <v>45755</v>
      </c>
      <c r="C1241" s="9" t="s">
        <v>1353</v>
      </c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Row],[ActualResult]]), "_", IF(Table2[[#This Row],[ActualHomeScore]]=Table2[[#This Row],[PredictedHomeScore]], "Y", "N"))</f>
        <v>_</v>
      </c>
      <c r="R1241" s="2"/>
      <c r="S1241" s="2" t="str">
        <f t="shared" si="57"/>
        <v>_</v>
      </c>
      <c r="T1241" s="45">
        <f>IF(VLOOKUP(Table2[[#This Row],[AwayTeam]],Table3[[Teams]:[D]],2)=VLOOKUP(Table2[[#This Row],[HomeTeam]],Table3[[Teams]:[D]],2),1,0)</f>
        <v>1</v>
      </c>
      <c r="U1241" s="45">
        <f>IF(VLOOKUP(Table2[[#This Row],[AwayTeam]],Table3[[Teams]:[D]],3)=VLOOKUP(Table2[[#This Row],[HomeTeam]],Table3[[Teams]:[D]],3),1,0)</f>
        <v>0</v>
      </c>
      <c r="V1241" s="45">
        <f>IF(VLOOKUP(Table2[[#This Row],[AwayTeam]],Table3[[Teams]:[D]],2)&lt;&gt;VLOOKUP(Table2[[#This Row],[HomeTeam]],Table3[[Teams]:[D]],2),1,0)</f>
        <v>0</v>
      </c>
    </row>
    <row r="1242" spans="1:22" x14ac:dyDescent="0.25">
      <c r="B1242" s="1">
        <v>45755</v>
      </c>
      <c r="C1242" s="9" t="s">
        <v>1354</v>
      </c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Row],[ActualResult]]), "_", IF(Table2[[#This Row],[ActualHomeScore]]=Table2[[#This Row],[PredictedHomeScore]], "Y", "N"))</f>
        <v>_</v>
      </c>
      <c r="R1242" s="2"/>
      <c r="S1242" s="2" t="str">
        <f t="shared" si="57"/>
        <v>_</v>
      </c>
      <c r="T1242" s="45">
        <f>IF(VLOOKUP(Table2[[#This Row],[AwayTeam]],Table3[[Teams]:[D]],2)=VLOOKUP(Table2[[#This Row],[HomeTeam]],Table3[[Teams]:[D]],2),1,0)</f>
        <v>0</v>
      </c>
      <c r="U1242" s="45">
        <f>IF(VLOOKUP(Table2[[#This Row],[AwayTeam]],Table3[[Teams]:[D]],3)=VLOOKUP(Table2[[#This Row],[HomeTeam]],Table3[[Teams]:[D]],3),1,0)</f>
        <v>0</v>
      </c>
      <c r="V1242" s="45">
        <f>IF(VLOOKUP(Table2[[#This Row],[AwayTeam]],Table3[[Teams]:[D]],2)&lt;&gt;VLOOKUP(Table2[[#This Row],[HomeTeam]],Table3[[Teams]:[D]],2),1,0)</f>
        <v>1</v>
      </c>
    </row>
    <row r="1243" spans="1:22" x14ac:dyDescent="0.25">
      <c r="B1243" s="1">
        <v>45755</v>
      </c>
      <c r="C1243" s="9" t="s">
        <v>1355</v>
      </c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Row],[ActualResult]]), "_", IF(Table2[[#This Row],[ActualHomeScore]]=Table2[[#This Row],[PredictedHomeScore]], "Y", "N"))</f>
        <v>_</v>
      </c>
      <c r="R1243" s="2"/>
      <c r="S1243" s="2" t="str">
        <f t="shared" si="57"/>
        <v>_</v>
      </c>
      <c r="T1243" s="45">
        <f>IF(VLOOKUP(Table2[[#This Row],[AwayTeam]],Table3[[Teams]:[D]],2)=VLOOKUP(Table2[[#This Row],[HomeTeam]],Table3[[Teams]:[D]],2),1,0)</f>
        <v>0</v>
      </c>
      <c r="U1243" s="45">
        <f>IF(VLOOKUP(Table2[[#This Row],[AwayTeam]],Table3[[Teams]:[D]],3)=VLOOKUP(Table2[[#This Row],[HomeTeam]],Table3[[Teams]:[D]],3),1,0)</f>
        <v>0</v>
      </c>
      <c r="V1243" s="45">
        <f>IF(VLOOKUP(Table2[[#This Row],[AwayTeam]],Table3[[Teams]:[D]],2)&lt;&gt;VLOOKUP(Table2[[#This Row],[HomeTeam]],Table3[[Teams]:[D]],2),1,0)</f>
        <v>1</v>
      </c>
    </row>
    <row r="1244" spans="1:22" x14ac:dyDescent="0.25">
      <c r="B1244" s="1">
        <v>45755</v>
      </c>
      <c r="C1244" s="9" t="s">
        <v>1356</v>
      </c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Row],[ActualResult]]), "_", IF(Table2[[#This Row],[ActualHomeScore]]=Table2[[#This Row],[PredictedHomeScore]], "Y", "N"))</f>
        <v>_</v>
      </c>
      <c r="R1244" s="2"/>
      <c r="S1244" s="2" t="str">
        <f t="shared" si="57"/>
        <v>_</v>
      </c>
      <c r="T1244" s="45">
        <f>IF(VLOOKUP(Table2[[#This Row],[AwayTeam]],Table3[[Teams]:[D]],2)=VLOOKUP(Table2[[#This Row],[HomeTeam]],Table3[[Teams]:[D]],2),1,0)</f>
        <v>1</v>
      </c>
      <c r="U1244" s="45">
        <f>IF(VLOOKUP(Table2[[#This Row],[AwayTeam]],Table3[[Teams]:[D]],3)=VLOOKUP(Table2[[#This Row],[HomeTeam]],Table3[[Teams]:[D]],3),1,0)</f>
        <v>0</v>
      </c>
      <c r="V1244" s="45">
        <f>IF(VLOOKUP(Table2[[#This Row],[AwayTeam]],Table3[[Teams]:[D]],2)&lt;&gt;VLOOKUP(Table2[[#This Row],[HomeTeam]],Table3[[Teams]:[D]],2),1,0)</f>
        <v>0</v>
      </c>
    </row>
    <row r="1245" spans="1:22" x14ac:dyDescent="0.25">
      <c r="B1245" s="1">
        <v>45755</v>
      </c>
      <c r="C1245" s="9" t="s">
        <v>1357</v>
      </c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Row],[ActualResult]]), "_", IF(Table2[[#This Row],[ActualHomeScore]]=Table2[[#This Row],[PredictedHomeScore]], "Y", "N"))</f>
        <v>_</v>
      </c>
      <c r="R1245" s="2"/>
      <c r="S1245" s="2" t="str">
        <f t="shared" si="57"/>
        <v>_</v>
      </c>
      <c r="T1245" s="45">
        <f>IF(VLOOKUP(Table2[[#This Row],[AwayTeam]],Table3[[Teams]:[D]],2)=VLOOKUP(Table2[[#This Row],[HomeTeam]],Table3[[Teams]:[D]],2),1,0)</f>
        <v>1</v>
      </c>
      <c r="U1245" s="45">
        <f>IF(VLOOKUP(Table2[[#This Row],[AwayTeam]],Table3[[Teams]:[D]],3)=VLOOKUP(Table2[[#This Row],[HomeTeam]],Table3[[Teams]:[D]],3),1,0)</f>
        <v>0</v>
      </c>
      <c r="V1245" s="45">
        <f>IF(VLOOKUP(Table2[[#This Row],[AwayTeam]],Table3[[Teams]:[D]],2)&lt;&gt;VLOOKUP(Table2[[#This Row],[HomeTeam]],Table3[[Teams]:[D]],2),1,0)</f>
        <v>0</v>
      </c>
    </row>
    <row r="1246" spans="1:22" x14ac:dyDescent="0.25">
      <c r="A1246" s="5"/>
      <c r="B1246" s="3">
        <v>45755</v>
      </c>
      <c r="C1246" s="10" t="s">
        <v>1358</v>
      </c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Row],[ActualResult]]), "_", IF(Table2[[#This Row],[ActualHomeScore]]=Table2[[#This Row],[PredictedHomeScore]], "Y", "N"))</f>
        <v>_</v>
      </c>
      <c r="R1246" s="2"/>
      <c r="S1246" s="2" t="str">
        <f t="shared" si="57"/>
        <v>_</v>
      </c>
      <c r="T1246" s="45">
        <f>IF(VLOOKUP(Table2[[#This Row],[AwayTeam]],Table3[[Teams]:[D]],2)=VLOOKUP(Table2[[#This Row],[HomeTeam]],Table3[[Teams]:[D]],2),1,0)</f>
        <v>1</v>
      </c>
      <c r="U1246" s="45">
        <f>IF(VLOOKUP(Table2[[#This Row],[AwayTeam]],Table3[[Teams]:[D]],3)=VLOOKUP(Table2[[#This Row],[HomeTeam]],Table3[[Teams]:[D]],3),1,0)</f>
        <v>0</v>
      </c>
      <c r="V1246" s="45">
        <f>IF(VLOOKUP(Table2[[#This Row],[AwayTeam]],Table3[[Teams]:[D]],2)&lt;&gt;VLOOKUP(Table2[[#This Row],[HomeTeam]],Table3[[Teams]:[D]],2),1,0)</f>
        <v>0</v>
      </c>
    </row>
    <row r="1247" spans="1:22" x14ac:dyDescent="0.25">
      <c r="B1247" s="1">
        <v>45756</v>
      </c>
      <c r="C1247" s="9" t="s">
        <v>1359</v>
      </c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Row],[ActualResult]]), "_", IF(Table2[[#This Row],[ActualHomeScore]]=Table2[[#This Row],[PredictedHomeScore]], "Y", "N"))</f>
        <v>_</v>
      </c>
      <c r="R1247" s="2"/>
      <c r="S1247" s="2" t="str">
        <f t="shared" si="57"/>
        <v>_</v>
      </c>
      <c r="T1247" s="45">
        <f>IF(VLOOKUP(Table2[[#This Row],[AwayTeam]],Table3[[Teams]:[D]],2)=VLOOKUP(Table2[[#This Row],[HomeTeam]],Table3[[Teams]:[D]],2),1,0)</f>
        <v>1</v>
      </c>
      <c r="U1247" s="45">
        <f>IF(VLOOKUP(Table2[[#This Row],[AwayTeam]],Table3[[Teams]:[D]],3)=VLOOKUP(Table2[[#This Row],[HomeTeam]],Table3[[Teams]:[D]],3),1,0)</f>
        <v>1</v>
      </c>
      <c r="V1247" s="45">
        <f>IF(VLOOKUP(Table2[[#This Row],[AwayTeam]],Table3[[Teams]:[D]],2)&lt;&gt;VLOOKUP(Table2[[#This Row],[HomeTeam]],Table3[[Teams]:[D]],2),1,0)</f>
        <v>0</v>
      </c>
    </row>
    <row r="1248" spans="1:22" x14ac:dyDescent="0.25">
      <c r="B1248" s="1">
        <v>45756</v>
      </c>
      <c r="C1248" s="9" t="s">
        <v>1360</v>
      </c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Row],[ActualResult]]), "_", IF(Table2[[#This Row],[ActualHomeScore]]=Table2[[#This Row],[PredictedHomeScore]], "Y", "N"))</f>
        <v>_</v>
      </c>
      <c r="R1248" s="2"/>
      <c r="S1248" s="2" t="str">
        <f t="shared" si="57"/>
        <v>_</v>
      </c>
      <c r="T1248" s="45">
        <f>IF(VLOOKUP(Table2[[#This Row],[AwayTeam]],Table3[[Teams]:[D]],2)=VLOOKUP(Table2[[#This Row],[HomeTeam]],Table3[[Teams]:[D]],2),1,0)</f>
        <v>1</v>
      </c>
      <c r="U1248" s="45">
        <f>IF(VLOOKUP(Table2[[#This Row],[AwayTeam]],Table3[[Teams]:[D]],3)=VLOOKUP(Table2[[#This Row],[HomeTeam]],Table3[[Teams]:[D]],3),1,0)</f>
        <v>1</v>
      </c>
      <c r="V1248" s="45">
        <f>IF(VLOOKUP(Table2[[#This Row],[AwayTeam]],Table3[[Teams]:[D]],2)&lt;&gt;VLOOKUP(Table2[[#This Row],[HomeTeam]],Table3[[Teams]:[D]],2),1,0)</f>
        <v>0</v>
      </c>
    </row>
    <row r="1249" spans="1:22" x14ac:dyDescent="0.25">
      <c r="B1249" s="1">
        <v>45756</v>
      </c>
      <c r="C1249" s="9" t="s">
        <v>1361</v>
      </c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Row],[ActualResult]]), "_", IF(Table2[[#This Row],[ActualHomeScore]]=Table2[[#This Row],[PredictedHomeScore]], "Y", "N"))</f>
        <v>_</v>
      </c>
      <c r="R1249" s="2"/>
      <c r="S1249" s="2" t="str">
        <f t="shared" si="57"/>
        <v>_</v>
      </c>
      <c r="T1249" s="45">
        <f>IF(VLOOKUP(Table2[[#This Row],[AwayTeam]],Table3[[Teams]:[D]],2)=VLOOKUP(Table2[[#This Row],[HomeTeam]],Table3[[Teams]:[D]],2),1,0)</f>
        <v>1</v>
      </c>
      <c r="U1249" s="45">
        <f>IF(VLOOKUP(Table2[[#This Row],[AwayTeam]],Table3[[Teams]:[D]],3)=VLOOKUP(Table2[[#This Row],[HomeTeam]],Table3[[Teams]:[D]],3),1,0)</f>
        <v>0</v>
      </c>
      <c r="V1249" s="45">
        <f>IF(VLOOKUP(Table2[[#This Row],[AwayTeam]],Table3[[Teams]:[D]],2)&lt;&gt;VLOOKUP(Table2[[#This Row],[HomeTeam]],Table3[[Teams]:[D]],2),1,0)</f>
        <v>0</v>
      </c>
    </row>
    <row r="1250" spans="1:22" x14ac:dyDescent="0.25">
      <c r="B1250" s="1">
        <v>45756</v>
      </c>
      <c r="C1250" s="9" t="s">
        <v>1362</v>
      </c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Row],[ActualResult]]), "_", IF(Table2[[#This Row],[ActualHomeScore]]=Table2[[#This Row],[PredictedHomeScore]], "Y", "N"))</f>
        <v>_</v>
      </c>
      <c r="R1250" s="2"/>
      <c r="S1250" s="2" t="str">
        <f t="shared" si="57"/>
        <v>_</v>
      </c>
      <c r="T1250" s="45">
        <f>IF(VLOOKUP(Table2[[#This Row],[AwayTeam]],Table3[[Teams]:[D]],2)=VLOOKUP(Table2[[#This Row],[HomeTeam]],Table3[[Teams]:[D]],2),1,0)</f>
        <v>1</v>
      </c>
      <c r="U1250" s="45">
        <f>IF(VLOOKUP(Table2[[#This Row],[AwayTeam]],Table3[[Teams]:[D]],3)=VLOOKUP(Table2[[#This Row],[HomeTeam]],Table3[[Teams]:[D]],3),1,0)</f>
        <v>0</v>
      </c>
      <c r="V1250" s="45">
        <f>IF(VLOOKUP(Table2[[#This Row],[AwayTeam]],Table3[[Teams]:[D]],2)&lt;&gt;VLOOKUP(Table2[[#This Row],[HomeTeam]],Table3[[Teams]:[D]],2),1,0)</f>
        <v>0</v>
      </c>
    </row>
    <row r="1251" spans="1:22" x14ac:dyDescent="0.25">
      <c r="A1251" s="5"/>
      <c r="B1251" s="3">
        <v>45756</v>
      </c>
      <c r="C1251" s="10" t="s">
        <v>1363</v>
      </c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Row],[ActualResult]]), "_", IF(Table2[[#This Row],[ActualHomeScore]]=Table2[[#This Row],[PredictedHomeScore]], "Y", "N"))</f>
        <v>_</v>
      </c>
      <c r="R1251" s="2"/>
      <c r="S1251" s="2" t="str">
        <f t="shared" si="57"/>
        <v>_</v>
      </c>
      <c r="T1251" s="45">
        <f>IF(VLOOKUP(Table2[[#This Row],[AwayTeam]],Table3[[Teams]:[D]],2)=VLOOKUP(Table2[[#This Row],[HomeTeam]],Table3[[Teams]:[D]],2),1,0)</f>
        <v>1</v>
      </c>
      <c r="U1251" s="45">
        <f>IF(VLOOKUP(Table2[[#This Row],[AwayTeam]],Table3[[Teams]:[D]],3)=VLOOKUP(Table2[[#This Row],[HomeTeam]],Table3[[Teams]:[D]],3),1,0)</f>
        <v>1</v>
      </c>
      <c r="V1251" s="45">
        <f>IF(VLOOKUP(Table2[[#This Row],[AwayTeam]],Table3[[Teams]:[D]],2)&lt;&gt;VLOOKUP(Table2[[#This Row],[HomeTeam]],Table3[[Teams]:[D]],2),1,0)</f>
        <v>0</v>
      </c>
    </row>
    <row r="1252" spans="1:22" x14ac:dyDescent="0.25">
      <c r="B1252" s="1">
        <v>45757</v>
      </c>
      <c r="C1252" s="9" t="s">
        <v>1364</v>
      </c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Row],[ActualResult]]), "_", IF(Table2[[#This Row],[ActualHomeScore]]=Table2[[#This Row],[PredictedHomeScore]], "Y", "N"))</f>
        <v>_</v>
      </c>
      <c r="R1252" s="2"/>
      <c r="S1252" s="2" t="str">
        <f t="shared" si="57"/>
        <v>_</v>
      </c>
      <c r="T1252" s="45">
        <f>IF(VLOOKUP(Table2[[#This Row],[AwayTeam]],Table3[[Teams]:[D]],2)=VLOOKUP(Table2[[#This Row],[HomeTeam]],Table3[[Teams]:[D]],2),1,0)</f>
        <v>0</v>
      </c>
      <c r="U1252" s="45">
        <f>IF(VLOOKUP(Table2[[#This Row],[AwayTeam]],Table3[[Teams]:[D]],3)=VLOOKUP(Table2[[#This Row],[HomeTeam]],Table3[[Teams]:[D]],3),1,0)</f>
        <v>0</v>
      </c>
      <c r="V1252" s="45">
        <f>IF(VLOOKUP(Table2[[#This Row],[AwayTeam]],Table3[[Teams]:[D]],2)&lt;&gt;VLOOKUP(Table2[[#This Row],[HomeTeam]],Table3[[Teams]:[D]],2),1,0)</f>
        <v>1</v>
      </c>
    </row>
    <row r="1253" spans="1:22" x14ac:dyDescent="0.25">
      <c r="B1253" s="1">
        <v>45757</v>
      </c>
      <c r="C1253" s="9" t="s">
        <v>1365</v>
      </c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Row],[ActualResult]]), "_", IF(Table2[[#This Row],[ActualHomeScore]]=Table2[[#This Row],[PredictedHomeScore]], "Y", "N"))</f>
        <v>_</v>
      </c>
      <c r="R1253" s="2"/>
      <c r="S1253" s="2" t="str">
        <f t="shared" si="57"/>
        <v>_</v>
      </c>
      <c r="T1253" s="45">
        <f>IF(VLOOKUP(Table2[[#This Row],[AwayTeam]],Table3[[Teams]:[D]],2)=VLOOKUP(Table2[[#This Row],[HomeTeam]],Table3[[Teams]:[D]],2),1,0)</f>
        <v>1</v>
      </c>
      <c r="U1253" s="45">
        <f>IF(VLOOKUP(Table2[[#This Row],[AwayTeam]],Table3[[Teams]:[D]],3)=VLOOKUP(Table2[[#This Row],[HomeTeam]],Table3[[Teams]:[D]],3),1,0)</f>
        <v>1</v>
      </c>
      <c r="V1253" s="45">
        <f>IF(VLOOKUP(Table2[[#This Row],[AwayTeam]],Table3[[Teams]:[D]],2)&lt;&gt;VLOOKUP(Table2[[#This Row],[HomeTeam]],Table3[[Teams]:[D]],2),1,0)</f>
        <v>0</v>
      </c>
    </row>
    <row r="1254" spans="1:22" x14ac:dyDescent="0.25">
      <c r="B1254" s="1">
        <v>45757</v>
      </c>
      <c r="C1254" s="9" t="s">
        <v>1366</v>
      </c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Row],[ActualResult]]), "_", IF(Table2[[#This Row],[ActualHomeScore]]=Table2[[#This Row],[PredictedHomeScore]], "Y", "N"))</f>
        <v>_</v>
      </c>
      <c r="R1254" s="2"/>
      <c r="S1254" s="2" t="str">
        <f t="shared" si="57"/>
        <v>_</v>
      </c>
      <c r="T1254" s="45">
        <f>IF(VLOOKUP(Table2[[#This Row],[AwayTeam]],Table3[[Teams]:[D]],2)=VLOOKUP(Table2[[#This Row],[HomeTeam]],Table3[[Teams]:[D]],2),1,0)</f>
        <v>1</v>
      </c>
      <c r="U1254" s="45">
        <f>IF(VLOOKUP(Table2[[#This Row],[AwayTeam]],Table3[[Teams]:[D]],3)=VLOOKUP(Table2[[#This Row],[HomeTeam]],Table3[[Teams]:[D]],3),1,0)</f>
        <v>0</v>
      </c>
      <c r="V1254" s="45">
        <f>IF(VLOOKUP(Table2[[#This Row],[AwayTeam]],Table3[[Teams]:[D]],2)&lt;&gt;VLOOKUP(Table2[[#This Row],[HomeTeam]],Table3[[Teams]:[D]],2),1,0)</f>
        <v>0</v>
      </c>
    </row>
    <row r="1255" spans="1:22" x14ac:dyDescent="0.25">
      <c r="B1255" s="1">
        <v>45757</v>
      </c>
      <c r="C1255" s="9" t="s">
        <v>1367</v>
      </c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Row],[ActualResult]]), "_", IF(Table2[[#This Row],[ActualHomeScore]]=Table2[[#This Row],[PredictedHomeScore]], "Y", "N"))</f>
        <v>_</v>
      </c>
      <c r="R1255" s="2"/>
      <c r="S1255" s="2" t="str">
        <f t="shared" si="57"/>
        <v>_</v>
      </c>
      <c r="T1255" s="45">
        <f>IF(VLOOKUP(Table2[[#This Row],[AwayTeam]],Table3[[Teams]:[D]],2)=VLOOKUP(Table2[[#This Row],[HomeTeam]],Table3[[Teams]:[D]],2),1,0)</f>
        <v>1</v>
      </c>
      <c r="U1255" s="45">
        <f>IF(VLOOKUP(Table2[[#This Row],[AwayTeam]],Table3[[Teams]:[D]],3)=VLOOKUP(Table2[[#This Row],[HomeTeam]],Table3[[Teams]:[D]],3),1,0)</f>
        <v>1</v>
      </c>
      <c r="V1255" s="45">
        <f>IF(VLOOKUP(Table2[[#This Row],[AwayTeam]],Table3[[Teams]:[D]],2)&lt;&gt;VLOOKUP(Table2[[#This Row],[HomeTeam]],Table3[[Teams]:[D]],2),1,0)</f>
        <v>0</v>
      </c>
    </row>
    <row r="1256" spans="1:22" x14ac:dyDescent="0.25">
      <c r="B1256" s="1">
        <v>45757</v>
      </c>
      <c r="C1256" s="9" t="s">
        <v>1368</v>
      </c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Row],[ActualResult]]), "_", IF(Table2[[#This Row],[ActualHomeScore]]=Table2[[#This Row],[PredictedHomeScore]], "Y", "N"))</f>
        <v>_</v>
      </c>
      <c r="R1256" s="2"/>
      <c r="S1256" s="2" t="str">
        <f t="shared" si="57"/>
        <v>_</v>
      </c>
      <c r="T1256" s="45">
        <f>IF(VLOOKUP(Table2[[#This Row],[AwayTeam]],Table3[[Teams]:[D]],2)=VLOOKUP(Table2[[#This Row],[HomeTeam]],Table3[[Teams]:[D]],2),1,0)</f>
        <v>1</v>
      </c>
      <c r="U1256" s="45">
        <f>IF(VLOOKUP(Table2[[#This Row],[AwayTeam]],Table3[[Teams]:[D]],3)=VLOOKUP(Table2[[#This Row],[HomeTeam]],Table3[[Teams]:[D]],3),1,0)</f>
        <v>1</v>
      </c>
      <c r="V1256" s="45">
        <f>IF(VLOOKUP(Table2[[#This Row],[AwayTeam]],Table3[[Teams]:[D]],2)&lt;&gt;VLOOKUP(Table2[[#This Row],[HomeTeam]],Table3[[Teams]:[D]],2),1,0)</f>
        <v>0</v>
      </c>
    </row>
    <row r="1257" spans="1:22" x14ac:dyDescent="0.25">
      <c r="B1257" s="1">
        <v>45757</v>
      </c>
      <c r="C1257" s="9" t="s">
        <v>1369</v>
      </c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Row],[ActualResult]]), "_", IF(Table2[[#This Row],[ActualHomeScore]]=Table2[[#This Row],[PredictedHomeScore]], "Y", "N"))</f>
        <v>_</v>
      </c>
      <c r="R1257" s="2"/>
      <c r="S1257" s="2" t="str">
        <f t="shared" si="57"/>
        <v>_</v>
      </c>
      <c r="T1257" s="45">
        <f>IF(VLOOKUP(Table2[[#This Row],[AwayTeam]],Table3[[Teams]:[D]],2)=VLOOKUP(Table2[[#This Row],[HomeTeam]],Table3[[Teams]:[D]],2),1,0)</f>
        <v>1</v>
      </c>
      <c r="U1257" s="45">
        <f>IF(VLOOKUP(Table2[[#This Row],[AwayTeam]],Table3[[Teams]:[D]],3)=VLOOKUP(Table2[[#This Row],[HomeTeam]],Table3[[Teams]:[D]],3),1,0)</f>
        <v>1</v>
      </c>
      <c r="V1257" s="45">
        <f>IF(VLOOKUP(Table2[[#This Row],[AwayTeam]],Table3[[Teams]:[D]],2)&lt;&gt;VLOOKUP(Table2[[#This Row],[HomeTeam]],Table3[[Teams]:[D]],2),1,0)</f>
        <v>0</v>
      </c>
    </row>
    <row r="1258" spans="1:22" x14ac:dyDescent="0.25">
      <c r="B1258" s="1">
        <v>45757</v>
      </c>
      <c r="C1258" s="9" t="s">
        <v>1370</v>
      </c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Row],[ActualResult]]), "_", IF(Table2[[#This Row],[ActualHomeScore]]=Table2[[#This Row],[PredictedHomeScore]], "Y", "N"))</f>
        <v>_</v>
      </c>
      <c r="R1258" s="2"/>
      <c r="S1258" s="2" t="str">
        <f t="shared" si="57"/>
        <v>_</v>
      </c>
      <c r="T1258" s="45">
        <f>IF(VLOOKUP(Table2[[#This Row],[AwayTeam]],Table3[[Teams]:[D]],2)=VLOOKUP(Table2[[#This Row],[HomeTeam]],Table3[[Teams]:[D]],2),1,0)</f>
        <v>1</v>
      </c>
      <c r="U1258" s="45">
        <f>IF(VLOOKUP(Table2[[#This Row],[AwayTeam]],Table3[[Teams]:[D]],3)=VLOOKUP(Table2[[#This Row],[HomeTeam]],Table3[[Teams]:[D]],3),1,0)</f>
        <v>0</v>
      </c>
      <c r="V1258" s="45">
        <f>IF(VLOOKUP(Table2[[#This Row],[AwayTeam]],Table3[[Teams]:[D]],2)&lt;&gt;VLOOKUP(Table2[[#This Row],[HomeTeam]],Table3[[Teams]:[D]],2),1,0)</f>
        <v>0</v>
      </c>
    </row>
    <row r="1259" spans="1:22" x14ac:dyDescent="0.25">
      <c r="B1259" s="1">
        <v>45757</v>
      </c>
      <c r="C1259" s="9" t="s">
        <v>1371</v>
      </c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Row],[ActualResult]]), "_", IF(Table2[[#This Row],[ActualHomeScore]]=Table2[[#This Row],[PredictedHomeScore]], "Y", "N"))</f>
        <v>_</v>
      </c>
      <c r="R1259" s="2"/>
      <c r="S1259" s="2" t="str">
        <f t="shared" si="57"/>
        <v>_</v>
      </c>
      <c r="T1259" s="45">
        <f>IF(VLOOKUP(Table2[[#This Row],[AwayTeam]],Table3[[Teams]:[D]],2)=VLOOKUP(Table2[[#This Row],[HomeTeam]],Table3[[Teams]:[D]],2),1,0)</f>
        <v>1</v>
      </c>
      <c r="U1259" s="45">
        <f>IF(VLOOKUP(Table2[[#This Row],[AwayTeam]],Table3[[Teams]:[D]],3)=VLOOKUP(Table2[[#This Row],[HomeTeam]],Table3[[Teams]:[D]],3),1,0)</f>
        <v>1</v>
      </c>
      <c r="V1259" s="45">
        <f>IF(VLOOKUP(Table2[[#This Row],[AwayTeam]],Table3[[Teams]:[D]],2)&lt;&gt;VLOOKUP(Table2[[#This Row],[HomeTeam]],Table3[[Teams]:[D]],2),1,0)</f>
        <v>0</v>
      </c>
    </row>
    <row r="1260" spans="1:22" x14ac:dyDescent="0.25">
      <c r="B1260" s="1">
        <v>45757</v>
      </c>
      <c r="C1260" s="9" t="s">
        <v>1372</v>
      </c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Row],[ActualResult]]), "_", IF(Table2[[#This Row],[ActualHomeScore]]=Table2[[#This Row],[PredictedHomeScore]], "Y", "N"))</f>
        <v>_</v>
      </c>
      <c r="R1260" s="2"/>
      <c r="S1260" s="2" t="str">
        <f t="shared" si="57"/>
        <v>_</v>
      </c>
      <c r="T1260" s="45">
        <f>IF(VLOOKUP(Table2[[#This Row],[AwayTeam]],Table3[[Teams]:[D]],2)=VLOOKUP(Table2[[#This Row],[HomeTeam]],Table3[[Teams]:[D]],2),1,0)</f>
        <v>1</v>
      </c>
      <c r="U1260" s="45">
        <f>IF(VLOOKUP(Table2[[#This Row],[AwayTeam]],Table3[[Teams]:[D]],3)=VLOOKUP(Table2[[#This Row],[HomeTeam]],Table3[[Teams]:[D]],3),1,0)</f>
        <v>1</v>
      </c>
      <c r="V1260" s="45">
        <f>IF(VLOOKUP(Table2[[#This Row],[AwayTeam]],Table3[[Teams]:[D]],2)&lt;&gt;VLOOKUP(Table2[[#This Row],[HomeTeam]],Table3[[Teams]:[D]],2),1,0)</f>
        <v>0</v>
      </c>
    </row>
    <row r="1261" spans="1:22" x14ac:dyDescent="0.25">
      <c r="A1261" s="5"/>
      <c r="B1261" s="3">
        <v>45757</v>
      </c>
      <c r="C1261" s="10" t="s">
        <v>1373</v>
      </c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Row],[ActualResult]]), "_", IF(Table2[[#This Row],[ActualHomeScore]]=Table2[[#This Row],[PredictedHomeScore]], "Y", "N"))</f>
        <v>_</v>
      </c>
      <c r="R1261" s="2"/>
      <c r="S1261" s="2" t="str">
        <f t="shared" si="57"/>
        <v>_</v>
      </c>
      <c r="T1261" s="45">
        <f>IF(VLOOKUP(Table2[[#This Row],[AwayTeam]],Table3[[Teams]:[D]],2)=VLOOKUP(Table2[[#This Row],[HomeTeam]],Table3[[Teams]:[D]],2),1,0)</f>
        <v>1</v>
      </c>
      <c r="U1261" s="45">
        <f>IF(VLOOKUP(Table2[[#This Row],[AwayTeam]],Table3[[Teams]:[D]],3)=VLOOKUP(Table2[[#This Row],[HomeTeam]],Table3[[Teams]:[D]],3),1,0)</f>
        <v>1</v>
      </c>
      <c r="V1261" s="45">
        <f>IF(VLOOKUP(Table2[[#This Row],[AwayTeam]],Table3[[Teams]:[D]],2)&lt;&gt;VLOOKUP(Table2[[#This Row],[HomeTeam]],Table3[[Teams]:[D]],2),1,0)</f>
        <v>0</v>
      </c>
    </row>
    <row r="1262" spans="1:22" x14ac:dyDescent="0.25">
      <c r="B1262" s="1">
        <v>45758</v>
      </c>
      <c r="C1262" s="9" t="s">
        <v>1374</v>
      </c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Row],[ActualResult]]), "_", IF(Table2[[#This Row],[ActualHomeScore]]=Table2[[#This Row],[PredictedHomeScore]], "Y", "N"))</f>
        <v>_</v>
      </c>
      <c r="R1262" s="2"/>
      <c r="S1262" s="2" t="str">
        <f t="shared" si="57"/>
        <v>_</v>
      </c>
      <c r="T1262" s="45">
        <f>IF(VLOOKUP(Table2[[#This Row],[AwayTeam]],Table3[[Teams]:[D]],2)=VLOOKUP(Table2[[#This Row],[HomeTeam]],Table3[[Teams]:[D]],2),1,0)</f>
        <v>1</v>
      </c>
      <c r="U1262" s="45">
        <f>IF(VLOOKUP(Table2[[#This Row],[AwayTeam]],Table3[[Teams]:[D]],3)=VLOOKUP(Table2[[#This Row],[HomeTeam]],Table3[[Teams]:[D]],3),1,0)</f>
        <v>1</v>
      </c>
      <c r="V1262" s="45">
        <f>IF(VLOOKUP(Table2[[#This Row],[AwayTeam]],Table3[[Teams]:[D]],2)&lt;&gt;VLOOKUP(Table2[[#This Row],[HomeTeam]],Table3[[Teams]:[D]],2),1,0)</f>
        <v>0</v>
      </c>
    </row>
    <row r="1263" spans="1:22" x14ac:dyDescent="0.25">
      <c r="B1263" s="1">
        <v>45758</v>
      </c>
      <c r="C1263" s="9" t="s">
        <v>1375</v>
      </c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Row],[ActualResult]]), "_", IF(Table2[[#This Row],[ActualHomeScore]]=Table2[[#This Row],[PredictedHomeScore]], "Y", "N"))</f>
        <v>_</v>
      </c>
      <c r="R1263" s="2"/>
      <c r="S1263" s="2" t="str">
        <f t="shared" si="57"/>
        <v>_</v>
      </c>
      <c r="T1263" s="45">
        <f>IF(VLOOKUP(Table2[[#This Row],[AwayTeam]],Table3[[Teams]:[D]],2)=VLOOKUP(Table2[[#This Row],[HomeTeam]],Table3[[Teams]:[D]],2),1,0)</f>
        <v>1</v>
      </c>
      <c r="U1263" s="45">
        <f>IF(VLOOKUP(Table2[[#This Row],[AwayTeam]],Table3[[Teams]:[D]],3)=VLOOKUP(Table2[[#This Row],[HomeTeam]],Table3[[Teams]:[D]],3),1,0)</f>
        <v>1</v>
      </c>
      <c r="V1263" s="45">
        <f>IF(VLOOKUP(Table2[[#This Row],[AwayTeam]],Table3[[Teams]:[D]],2)&lt;&gt;VLOOKUP(Table2[[#This Row],[HomeTeam]],Table3[[Teams]:[D]],2),1,0)</f>
        <v>0</v>
      </c>
    </row>
    <row r="1264" spans="1:22" x14ac:dyDescent="0.25">
      <c r="B1264" s="1">
        <v>45758</v>
      </c>
      <c r="C1264" s="9" t="s">
        <v>1376</v>
      </c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Row],[ActualResult]]), "_", IF(Table2[[#This Row],[ActualHomeScore]]=Table2[[#This Row],[PredictedHomeScore]], "Y", "N"))</f>
        <v>_</v>
      </c>
      <c r="R1264" s="2"/>
      <c r="S1264" s="2" t="str">
        <f t="shared" si="57"/>
        <v>_</v>
      </c>
      <c r="T1264" s="45">
        <f>IF(VLOOKUP(Table2[[#This Row],[AwayTeam]],Table3[[Teams]:[D]],2)=VLOOKUP(Table2[[#This Row],[HomeTeam]],Table3[[Teams]:[D]],2),1,0)</f>
        <v>1</v>
      </c>
      <c r="U1264" s="45">
        <f>IF(VLOOKUP(Table2[[#This Row],[AwayTeam]],Table3[[Teams]:[D]],3)=VLOOKUP(Table2[[#This Row],[HomeTeam]],Table3[[Teams]:[D]],3),1,0)</f>
        <v>1</v>
      </c>
      <c r="V1264" s="45">
        <f>IF(VLOOKUP(Table2[[#This Row],[AwayTeam]],Table3[[Teams]:[D]],2)&lt;&gt;VLOOKUP(Table2[[#This Row],[HomeTeam]],Table3[[Teams]:[D]],2),1,0)</f>
        <v>0</v>
      </c>
    </row>
    <row r="1265" spans="1:22" x14ac:dyDescent="0.25">
      <c r="B1265" s="1">
        <v>45758</v>
      </c>
      <c r="C1265" s="9" t="s">
        <v>1377</v>
      </c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Row],[ActualResult]]), "_", IF(Table2[[#This Row],[ActualHomeScore]]=Table2[[#This Row],[PredictedHomeScore]], "Y", "N"))</f>
        <v>_</v>
      </c>
      <c r="R1265" s="2"/>
      <c r="S1265" s="2" t="str">
        <f t="shared" si="57"/>
        <v>_</v>
      </c>
      <c r="T1265" s="45">
        <f>IF(VLOOKUP(Table2[[#This Row],[AwayTeam]],Table3[[Teams]:[D]],2)=VLOOKUP(Table2[[#This Row],[HomeTeam]],Table3[[Teams]:[D]],2),1,0)</f>
        <v>1</v>
      </c>
      <c r="U1265" s="45">
        <f>IF(VLOOKUP(Table2[[#This Row],[AwayTeam]],Table3[[Teams]:[D]],3)=VLOOKUP(Table2[[#This Row],[HomeTeam]],Table3[[Teams]:[D]],3),1,0)</f>
        <v>1</v>
      </c>
      <c r="V1265" s="45">
        <f>IF(VLOOKUP(Table2[[#This Row],[AwayTeam]],Table3[[Teams]:[D]],2)&lt;&gt;VLOOKUP(Table2[[#This Row],[HomeTeam]],Table3[[Teams]:[D]],2),1,0)</f>
        <v>0</v>
      </c>
    </row>
    <row r="1266" spans="1:22" x14ac:dyDescent="0.25">
      <c r="A1266" s="5"/>
      <c r="B1266" s="3">
        <v>45758</v>
      </c>
      <c r="C1266" s="10" t="s">
        <v>1378</v>
      </c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Row],[ActualResult]]), "_", IF(Table2[[#This Row],[ActualHomeScore]]=Table2[[#This Row],[PredictedHomeScore]], "Y", "N"))</f>
        <v>_</v>
      </c>
      <c r="R1266" s="2"/>
      <c r="S1266" s="2" t="str">
        <f t="shared" si="57"/>
        <v>_</v>
      </c>
      <c r="T1266" s="45">
        <f>IF(VLOOKUP(Table2[[#This Row],[AwayTeam]],Table3[[Teams]:[D]],2)=VLOOKUP(Table2[[#This Row],[HomeTeam]],Table3[[Teams]:[D]],2),1,0)</f>
        <v>1</v>
      </c>
      <c r="U1266" s="45">
        <f>IF(VLOOKUP(Table2[[#This Row],[AwayTeam]],Table3[[Teams]:[D]],3)=VLOOKUP(Table2[[#This Row],[HomeTeam]],Table3[[Teams]:[D]],3),1,0)</f>
        <v>0</v>
      </c>
      <c r="V1266" s="45">
        <f>IF(VLOOKUP(Table2[[#This Row],[AwayTeam]],Table3[[Teams]:[D]],2)&lt;&gt;VLOOKUP(Table2[[#This Row],[HomeTeam]],Table3[[Teams]:[D]],2),1,0)</f>
        <v>0</v>
      </c>
    </row>
    <row r="1267" spans="1:22" x14ac:dyDescent="0.25">
      <c r="B1267" s="1">
        <v>45759</v>
      </c>
      <c r="C1267" s="9" t="s">
        <v>1379</v>
      </c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Row],[ActualResult]]), "_", IF(Table2[[#This Row],[ActualHomeScore]]=Table2[[#This Row],[PredictedHomeScore]], "Y", "N"))</f>
        <v>_</v>
      </c>
      <c r="R1267" s="2"/>
      <c r="S1267" s="2" t="str">
        <f t="shared" si="57"/>
        <v>_</v>
      </c>
      <c r="T1267" s="45">
        <f>IF(VLOOKUP(Table2[[#This Row],[AwayTeam]],Table3[[Teams]:[D]],2)=VLOOKUP(Table2[[#This Row],[HomeTeam]],Table3[[Teams]:[D]],2),1,0)</f>
        <v>1</v>
      </c>
      <c r="U1267" s="45">
        <f>IF(VLOOKUP(Table2[[#This Row],[AwayTeam]],Table3[[Teams]:[D]],3)=VLOOKUP(Table2[[#This Row],[HomeTeam]],Table3[[Teams]:[D]],3),1,0)</f>
        <v>1</v>
      </c>
      <c r="V1267" s="45">
        <f>IF(VLOOKUP(Table2[[#This Row],[AwayTeam]],Table3[[Teams]:[D]],2)&lt;&gt;VLOOKUP(Table2[[#This Row],[HomeTeam]],Table3[[Teams]:[D]],2),1,0)</f>
        <v>0</v>
      </c>
    </row>
    <row r="1268" spans="1:22" x14ac:dyDescent="0.25">
      <c r="B1268" s="1">
        <v>45759</v>
      </c>
      <c r="C1268" s="9" t="s">
        <v>1380</v>
      </c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Row],[ActualResult]]), "_", IF(Table2[[#This Row],[ActualHomeScore]]=Table2[[#This Row],[PredictedHomeScore]], "Y", "N"))</f>
        <v>_</v>
      </c>
      <c r="R1268" s="2"/>
      <c r="S1268" s="2" t="str">
        <f t="shared" si="57"/>
        <v>_</v>
      </c>
      <c r="T1268" s="45">
        <f>IF(VLOOKUP(Table2[[#This Row],[AwayTeam]],Table3[[Teams]:[D]],2)=VLOOKUP(Table2[[#This Row],[HomeTeam]],Table3[[Teams]:[D]],2),1,0)</f>
        <v>1</v>
      </c>
      <c r="U1268" s="45">
        <f>IF(VLOOKUP(Table2[[#This Row],[AwayTeam]],Table3[[Teams]:[D]],3)=VLOOKUP(Table2[[#This Row],[HomeTeam]],Table3[[Teams]:[D]],3),1,0)</f>
        <v>1</v>
      </c>
      <c r="V1268" s="45">
        <f>IF(VLOOKUP(Table2[[#This Row],[AwayTeam]],Table3[[Teams]:[D]],2)&lt;&gt;VLOOKUP(Table2[[#This Row],[HomeTeam]],Table3[[Teams]:[D]],2),1,0)</f>
        <v>0</v>
      </c>
    </row>
    <row r="1269" spans="1:22" x14ac:dyDescent="0.25">
      <c r="B1269" s="1">
        <v>45759</v>
      </c>
      <c r="C1269" s="9" t="s">
        <v>1381</v>
      </c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Row],[ActualResult]]), "_", IF(Table2[[#This Row],[ActualHomeScore]]=Table2[[#This Row],[PredictedHomeScore]], "Y", "N"))</f>
        <v>_</v>
      </c>
      <c r="R1269" s="2"/>
      <c r="S1269" s="2" t="str">
        <f t="shared" si="57"/>
        <v>_</v>
      </c>
      <c r="T1269" s="45">
        <f>IF(VLOOKUP(Table2[[#This Row],[AwayTeam]],Table3[[Teams]:[D]],2)=VLOOKUP(Table2[[#This Row],[HomeTeam]],Table3[[Teams]:[D]],2),1,0)</f>
        <v>1</v>
      </c>
      <c r="U1269" s="45">
        <f>IF(VLOOKUP(Table2[[#This Row],[AwayTeam]],Table3[[Teams]:[D]],3)=VLOOKUP(Table2[[#This Row],[HomeTeam]],Table3[[Teams]:[D]],3),1,0)</f>
        <v>0</v>
      </c>
      <c r="V1269" s="45">
        <f>IF(VLOOKUP(Table2[[#This Row],[AwayTeam]],Table3[[Teams]:[D]],2)&lt;&gt;VLOOKUP(Table2[[#This Row],[HomeTeam]],Table3[[Teams]:[D]],2),1,0)</f>
        <v>0</v>
      </c>
    </row>
    <row r="1270" spans="1:22" x14ac:dyDescent="0.25">
      <c r="B1270" s="1">
        <v>45759</v>
      </c>
      <c r="C1270" s="9" t="s">
        <v>1382</v>
      </c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Row],[ActualResult]]), "_", IF(Table2[[#This Row],[ActualHomeScore]]=Table2[[#This Row],[PredictedHomeScore]], "Y", "N"))</f>
        <v>_</v>
      </c>
      <c r="R1270" s="2"/>
      <c r="S1270" s="2" t="str">
        <f t="shared" si="57"/>
        <v>_</v>
      </c>
      <c r="T1270" s="45">
        <f>IF(VLOOKUP(Table2[[#This Row],[AwayTeam]],Table3[[Teams]:[D]],2)=VLOOKUP(Table2[[#This Row],[HomeTeam]],Table3[[Teams]:[D]],2),1,0)</f>
        <v>1</v>
      </c>
      <c r="U1270" s="45">
        <f>IF(VLOOKUP(Table2[[#This Row],[AwayTeam]],Table3[[Teams]:[D]],3)=VLOOKUP(Table2[[#This Row],[HomeTeam]],Table3[[Teams]:[D]],3),1,0)</f>
        <v>1</v>
      </c>
      <c r="V1270" s="45">
        <f>IF(VLOOKUP(Table2[[#This Row],[AwayTeam]],Table3[[Teams]:[D]],2)&lt;&gt;VLOOKUP(Table2[[#This Row],[HomeTeam]],Table3[[Teams]:[D]],2),1,0)</f>
        <v>0</v>
      </c>
    </row>
    <row r="1271" spans="1:22" x14ac:dyDescent="0.25">
      <c r="B1271" s="1">
        <v>45759</v>
      </c>
      <c r="C1271" s="9" t="s">
        <v>1383</v>
      </c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Row],[ActualResult]]), "_", IF(Table2[[#This Row],[ActualHomeScore]]=Table2[[#This Row],[PredictedHomeScore]], "Y", "N"))</f>
        <v>_</v>
      </c>
      <c r="R1271" s="2"/>
      <c r="S1271" s="2" t="str">
        <f t="shared" si="57"/>
        <v>_</v>
      </c>
      <c r="T1271" s="45">
        <f>IF(VLOOKUP(Table2[[#This Row],[AwayTeam]],Table3[[Teams]:[D]],2)=VLOOKUP(Table2[[#This Row],[HomeTeam]],Table3[[Teams]:[D]],2),1,0)</f>
        <v>1</v>
      </c>
      <c r="U1271" s="45">
        <f>IF(VLOOKUP(Table2[[#This Row],[AwayTeam]],Table3[[Teams]:[D]],3)=VLOOKUP(Table2[[#This Row],[HomeTeam]],Table3[[Teams]:[D]],3),1,0)</f>
        <v>1</v>
      </c>
      <c r="V1271" s="45">
        <f>IF(VLOOKUP(Table2[[#This Row],[AwayTeam]],Table3[[Teams]:[D]],2)&lt;&gt;VLOOKUP(Table2[[#This Row],[HomeTeam]],Table3[[Teams]:[D]],2),1,0)</f>
        <v>0</v>
      </c>
    </row>
    <row r="1272" spans="1:22" x14ac:dyDescent="0.25">
      <c r="B1272" s="1">
        <v>45759</v>
      </c>
      <c r="C1272" s="9" t="s">
        <v>1384</v>
      </c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Row],[ActualResult]]), "_", IF(Table2[[#This Row],[ActualHomeScore]]=Table2[[#This Row],[PredictedHomeScore]], "Y", "N"))</f>
        <v>_</v>
      </c>
      <c r="R1272" s="2"/>
      <c r="S1272" s="2" t="str">
        <f t="shared" si="57"/>
        <v>_</v>
      </c>
      <c r="T1272" s="45">
        <f>IF(VLOOKUP(Table2[[#This Row],[AwayTeam]],Table3[[Teams]:[D]],2)=VLOOKUP(Table2[[#This Row],[HomeTeam]],Table3[[Teams]:[D]],2),1,0)</f>
        <v>1</v>
      </c>
      <c r="U1272" s="45">
        <f>IF(VLOOKUP(Table2[[#This Row],[AwayTeam]],Table3[[Teams]:[D]],3)=VLOOKUP(Table2[[#This Row],[HomeTeam]],Table3[[Teams]:[D]],3),1,0)</f>
        <v>1</v>
      </c>
      <c r="V1272" s="45">
        <f>IF(VLOOKUP(Table2[[#This Row],[AwayTeam]],Table3[[Teams]:[D]],2)&lt;&gt;VLOOKUP(Table2[[#This Row],[HomeTeam]],Table3[[Teams]:[D]],2),1,0)</f>
        <v>0</v>
      </c>
    </row>
    <row r="1273" spans="1:22" x14ac:dyDescent="0.25">
      <c r="B1273" s="1">
        <v>45759</v>
      </c>
      <c r="C1273" s="9" t="s">
        <v>1385</v>
      </c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Row],[ActualResult]]), "_", IF(Table2[[#This Row],[ActualHomeScore]]=Table2[[#This Row],[PredictedHomeScore]], "Y", "N"))</f>
        <v>_</v>
      </c>
      <c r="R1273" s="2"/>
      <c r="S1273" s="2" t="str">
        <f t="shared" si="57"/>
        <v>_</v>
      </c>
      <c r="T1273" s="45">
        <f>IF(VLOOKUP(Table2[[#This Row],[AwayTeam]],Table3[[Teams]:[D]],2)=VLOOKUP(Table2[[#This Row],[HomeTeam]],Table3[[Teams]:[D]],2),1,0)</f>
        <v>1</v>
      </c>
      <c r="U1273" s="45">
        <f>IF(VLOOKUP(Table2[[#This Row],[AwayTeam]],Table3[[Teams]:[D]],3)=VLOOKUP(Table2[[#This Row],[HomeTeam]],Table3[[Teams]:[D]],3),1,0)</f>
        <v>1</v>
      </c>
      <c r="V1273" s="45">
        <f>IF(VLOOKUP(Table2[[#This Row],[AwayTeam]],Table3[[Teams]:[D]],2)&lt;&gt;VLOOKUP(Table2[[#This Row],[HomeTeam]],Table3[[Teams]:[D]],2),1,0)</f>
        <v>0</v>
      </c>
    </row>
    <row r="1274" spans="1:22" x14ac:dyDescent="0.25">
      <c r="B1274" s="1">
        <v>45759</v>
      </c>
      <c r="C1274" s="9" t="s">
        <v>1386</v>
      </c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Row],[ActualResult]]), "_", IF(Table2[[#This Row],[ActualHomeScore]]=Table2[[#This Row],[PredictedHomeScore]], "Y", "N"))</f>
        <v>_</v>
      </c>
      <c r="R1274" s="2"/>
      <c r="S1274" s="2" t="str">
        <f t="shared" si="57"/>
        <v>_</v>
      </c>
      <c r="T1274" s="45">
        <f>IF(VLOOKUP(Table2[[#This Row],[AwayTeam]],Table3[[Teams]:[D]],2)=VLOOKUP(Table2[[#This Row],[HomeTeam]],Table3[[Teams]:[D]],2),1,0)</f>
        <v>1</v>
      </c>
      <c r="U1274" s="45">
        <f>IF(VLOOKUP(Table2[[#This Row],[AwayTeam]],Table3[[Teams]:[D]],3)=VLOOKUP(Table2[[#This Row],[HomeTeam]],Table3[[Teams]:[D]],3),1,0)</f>
        <v>1</v>
      </c>
      <c r="V1274" s="45">
        <f>IF(VLOOKUP(Table2[[#This Row],[AwayTeam]],Table3[[Teams]:[D]],2)&lt;&gt;VLOOKUP(Table2[[#This Row],[HomeTeam]],Table3[[Teams]:[D]],2),1,0)</f>
        <v>0</v>
      </c>
    </row>
    <row r="1275" spans="1:22" x14ac:dyDescent="0.25">
      <c r="B1275" s="1">
        <v>45759</v>
      </c>
      <c r="C1275" s="9" t="s">
        <v>1387</v>
      </c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Row],[ActualResult]]), "_", IF(Table2[[#This Row],[ActualHomeScore]]=Table2[[#This Row],[PredictedHomeScore]], "Y", "N"))</f>
        <v>_</v>
      </c>
      <c r="R1275" s="2"/>
      <c r="S1275" s="2" t="str">
        <f t="shared" si="57"/>
        <v>_</v>
      </c>
      <c r="T1275" s="45">
        <f>IF(VLOOKUP(Table2[[#This Row],[AwayTeam]],Table3[[Teams]:[D]],2)=VLOOKUP(Table2[[#This Row],[HomeTeam]],Table3[[Teams]:[D]],2),1,0)</f>
        <v>1</v>
      </c>
      <c r="U1275" s="45">
        <f>IF(VLOOKUP(Table2[[#This Row],[AwayTeam]],Table3[[Teams]:[D]],3)=VLOOKUP(Table2[[#This Row],[HomeTeam]],Table3[[Teams]:[D]],3),1,0)</f>
        <v>0</v>
      </c>
      <c r="V1275" s="45">
        <f>IF(VLOOKUP(Table2[[#This Row],[AwayTeam]],Table3[[Teams]:[D]],2)&lt;&gt;VLOOKUP(Table2[[#This Row],[HomeTeam]],Table3[[Teams]:[D]],2),1,0)</f>
        <v>0</v>
      </c>
    </row>
    <row r="1276" spans="1:22" x14ac:dyDescent="0.25">
      <c r="B1276" s="1">
        <v>45759</v>
      </c>
      <c r="C1276" s="9" t="s">
        <v>1388</v>
      </c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Row],[ActualResult]]), "_", IF(Table2[[#This Row],[ActualHomeScore]]=Table2[[#This Row],[PredictedHomeScore]], "Y", "N"))</f>
        <v>_</v>
      </c>
      <c r="R1276" s="2"/>
      <c r="S1276" s="2" t="str">
        <f t="shared" si="57"/>
        <v>_</v>
      </c>
      <c r="T1276" s="45">
        <f>IF(VLOOKUP(Table2[[#This Row],[AwayTeam]],Table3[[Teams]:[D]],2)=VLOOKUP(Table2[[#This Row],[HomeTeam]],Table3[[Teams]:[D]],2),1,0)</f>
        <v>1</v>
      </c>
      <c r="U1276" s="45">
        <f>IF(VLOOKUP(Table2[[#This Row],[AwayTeam]],Table3[[Teams]:[D]],3)=VLOOKUP(Table2[[#This Row],[HomeTeam]],Table3[[Teams]:[D]],3),1,0)</f>
        <v>0</v>
      </c>
      <c r="V1276" s="45">
        <f>IF(VLOOKUP(Table2[[#This Row],[AwayTeam]],Table3[[Teams]:[D]],2)&lt;&gt;VLOOKUP(Table2[[#This Row],[HomeTeam]],Table3[[Teams]:[D]],2),1,0)</f>
        <v>0</v>
      </c>
    </row>
    <row r="1277" spans="1:22" x14ac:dyDescent="0.25">
      <c r="A1277" s="5"/>
      <c r="B1277" s="3">
        <v>45759</v>
      </c>
      <c r="C1277" s="10" t="s">
        <v>1389</v>
      </c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Row],[ActualResult]]), "_", IF(Table2[[#This Row],[ActualHomeScore]]=Table2[[#This Row],[PredictedHomeScore]], "Y", "N"))</f>
        <v>_</v>
      </c>
      <c r="R1277" s="2"/>
      <c r="S1277" s="2" t="str">
        <f t="shared" si="57"/>
        <v>_</v>
      </c>
      <c r="T1277" s="45">
        <f>IF(VLOOKUP(Table2[[#This Row],[AwayTeam]],Table3[[Teams]:[D]],2)=VLOOKUP(Table2[[#This Row],[HomeTeam]],Table3[[Teams]:[D]],2),1,0)</f>
        <v>1</v>
      </c>
      <c r="U1277" s="45">
        <f>IF(VLOOKUP(Table2[[#This Row],[AwayTeam]],Table3[[Teams]:[D]],3)=VLOOKUP(Table2[[#This Row],[HomeTeam]],Table3[[Teams]:[D]],3),1,0)</f>
        <v>0</v>
      </c>
      <c r="V1277" s="45">
        <f>IF(VLOOKUP(Table2[[#This Row],[AwayTeam]],Table3[[Teams]:[D]],2)&lt;&gt;VLOOKUP(Table2[[#This Row],[HomeTeam]],Table3[[Teams]:[D]],2),1,0)</f>
        <v>0</v>
      </c>
    </row>
    <row r="1278" spans="1:22" x14ac:dyDescent="0.25">
      <c r="B1278" s="1">
        <v>45760</v>
      </c>
      <c r="C1278" s="9" t="s">
        <v>1390</v>
      </c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Row],[ActualResult]]), "_", IF(Table2[[#This Row],[ActualHomeScore]]=Table2[[#This Row],[PredictedHomeScore]], "Y", "N"))</f>
        <v>_</v>
      </c>
      <c r="R1278" s="2"/>
      <c r="S1278" s="2" t="str">
        <f t="shared" si="57"/>
        <v>_</v>
      </c>
      <c r="T1278" s="45">
        <f>IF(VLOOKUP(Table2[[#This Row],[AwayTeam]],Table3[[Teams]:[D]],2)=VLOOKUP(Table2[[#This Row],[HomeTeam]],Table3[[Teams]:[D]],2),1,0)</f>
        <v>1</v>
      </c>
      <c r="U1278" s="45">
        <f>IF(VLOOKUP(Table2[[#This Row],[AwayTeam]],Table3[[Teams]:[D]],3)=VLOOKUP(Table2[[#This Row],[HomeTeam]],Table3[[Teams]:[D]],3),1,0)</f>
        <v>0</v>
      </c>
      <c r="V1278" s="45">
        <f>IF(VLOOKUP(Table2[[#This Row],[AwayTeam]],Table3[[Teams]:[D]],2)&lt;&gt;VLOOKUP(Table2[[#This Row],[HomeTeam]],Table3[[Teams]:[D]],2),1,0)</f>
        <v>0</v>
      </c>
    </row>
    <row r="1279" spans="1:22" x14ac:dyDescent="0.25">
      <c r="B1279" s="1">
        <v>45760</v>
      </c>
      <c r="C1279" s="9" t="s">
        <v>1391</v>
      </c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Row],[ActualResult]]), "_", IF(Table2[[#This Row],[ActualHomeScore]]=Table2[[#This Row],[PredictedHomeScore]], "Y", "N"))</f>
        <v>_</v>
      </c>
      <c r="R1279" s="2"/>
      <c r="S1279" s="2" t="str">
        <f t="shared" si="57"/>
        <v>_</v>
      </c>
      <c r="T1279" s="45">
        <f>IF(VLOOKUP(Table2[[#This Row],[AwayTeam]],Table3[[Teams]:[D]],2)=VLOOKUP(Table2[[#This Row],[HomeTeam]],Table3[[Teams]:[D]],2),1,0)</f>
        <v>1</v>
      </c>
      <c r="U1279" s="45">
        <f>IF(VLOOKUP(Table2[[#This Row],[AwayTeam]],Table3[[Teams]:[D]],3)=VLOOKUP(Table2[[#This Row],[HomeTeam]],Table3[[Teams]:[D]],3),1,0)</f>
        <v>1</v>
      </c>
      <c r="V1279" s="45">
        <f>IF(VLOOKUP(Table2[[#This Row],[AwayTeam]],Table3[[Teams]:[D]],2)&lt;&gt;VLOOKUP(Table2[[#This Row],[HomeTeam]],Table3[[Teams]:[D]],2),1,0)</f>
        <v>0</v>
      </c>
    </row>
    <row r="1280" spans="1:22" x14ac:dyDescent="0.25">
      <c r="B1280" s="1">
        <v>45760</v>
      </c>
      <c r="C1280" s="9" t="s">
        <v>1392</v>
      </c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Row],[ActualResult]]), "_", IF(Table2[[#This Row],[ActualHomeScore]]=Table2[[#This Row],[PredictedHomeScore]], "Y", "N"))</f>
        <v>_</v>
      </c>
      <c r="R1280" s="2"/>
      <c r="S1280" s="2" t="str">
        <f t="shared" si="57"/>
        <v>_</v>
      </c>
      <c r="T1280" s="45">
        <f>IF(VLOOKUP(Table2[[#This Row],[AwayTeam]],Table3[[Teams]:[D]],2)=VLOOKUP(Table2[[#This Row],[HomeTeam]],Table3[[Teams]:[D]],2),1,0)</f>
        <v>1</v>
      </c>
      <c r="U1280" s="45">
        <f>IF(VLOOKUP(Table2[[#This Row],[AwayTeam]],Table3[[Teams]:[D]],3)=VLOOKUP(Table2[[#This Row],[HomeTeam]],Table3[[Teams]:[D]],3),1,0)</f>
        <v>0</v>
      </c>
      <c r="V1280" s="45">
        <f>IF(VLOOKUP(Table2[[#This Row],[AwayTeam]],Table3[[Teams]:[D]],2)&lt;&gt;VLOOKUP(Table2[[#This Row],[HomeTeam]],Table3[[Teams]:[D]],2),1,0)</f>
        <v>0</v>
      </c>
    </row>
    <row r="1281" spans="1:22" x14ac:dyDescent="0.25">
      <c r="B1281" s="1">
        <v>45760</v>
      </c>
      <c r="C1281" s="9" t="s">
        <v>1393</v>
      </c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Row],[ActualResult]]), "_", IF(Table2[[#This Row],[ActualHomeScore]]=Table2[[#This Row],[PredictedHomeScore]], "Y", "N"))</f>
        <v>_</v>
      </c>
      <c r="R1281" s="2"/>
      <c r="S1281" s="2" t="str">
        <f t="shared" si="57"/>
        <v>_</v>
      </c>
      <c r="T1281" s="45">
        <f>IF(VLOOKUP(Table2[[#This Row],[AwayTeam]],Table3[[Teams]:[D]],2)=VLOOKUP(Table2[[#This Row],[HomeTeam]],Table3[[Teams]:[D]],2),1,0)</f>
        <v>1</v>
      </c>
      <c r="U1281" s="45">
        <f>IF(VLOOKUP(Table2[[#This Row],[AwayTeam]],Table3[[Teams]:[D]],3)=VLOOKUP(Table2[[#This Row],[HomeTeam]],Table3[[Teams]:[D]],3),1,0)</f>
        <v>0</v>
      </c>
      <c r="V1281" s="45">
        <f>IF(VLOOKUP(Table2[[#This Row],[AwayTeam]],Table3[[Teams]:[D]],2)&lt;&gt;VLOOKUP(Table2[[#This Row],[HomeTeam]],Table3[[Teams]:[D]],2),1,0)</f>
        <v>0</v>
      </c>
    </row>
    <row r="1282" spans="1:22" x14ac:dyDescent="0.25">
      <c r="B1282" s="1">
        <v>45760</v>
      </c>
      <c r="C1282" s="9" t="s">
        <v>1394</v>
      </c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Row],[ActualResult]]), "_", IF(Table2[[#This Row],[ActualHomeScore]]=Table2[[#This Row],[PredictedHomeScore]], "Y", "N"))</f>
        <v>_</v>
      </c>
      <c r="R1282" s="2"/>
      <c r="S1282" s="2" t="str">
        <f t="shared" si="57"/>
        <v>_</v>
      </c>
      <c r="T1282" s="45">
        <f>IF(VLOOKUP(Table2[[#This Row],[AwayTeam]],Table3[[Teams]:[D]],2)=VLOOKUP(Table2[[#This Row],[HomeTeam]],Table3[[Teams]:[D]],2),1,0)</f>
        <v>1</v>
      </c>
      <c r="U1282" s="45">
        <f>IF(VLOOKUP(Table2[[#This Row],[AwayTeam]],Table3[[Teams]:[D]],3)=VLOOKUP(Table2[[#This Row],[HomeTeam]],Table3[[Teams]:[D]],3),1,0)</f>
        <v>1</v>
      </c>
      <c r="V1282" s="45">
        <f>IF(VLOOKUP(Table2[[#This Row],[AwayTeam]],Table3[[Teams]:[D]],2)&lt;&gt;VLOOKUP(Table2[[#This Row],[HomeTeam]],Table3[[Teams]:[D]],2),1,0)</f>
        <v>0</v>
      </c>
    </row>
    <row r="1283" spans="1:22" x14ac:dyDescent="0.25">
      <c r="B1283" s="1">
        <v>45760</v>
      </c>
      <c r="C1283" s="9" t="s">
        <v>1395</v>
      </c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Row],[ActualResult]]),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  <c r="T1283" s="45">
        <f>IF(VLOOKUP(Table2[[#This Row],[AwayTeam]],Table3[[Teams]:[D]],2)=VLOOKUP(Table2[[#This Row],[HomeTeam]],Table3[[Teams]:[D]],2),1,0)</f>
        <v>1</v>
      </c>
      <c r="U1283" s="45">
        <f>IF(VLOOKUP(Table2[[#This Row],[AwayTeam]],Table3[[Teams]:[D]],3)=VLOOKUP(Table2[[#This Row],[HomeTeam]],Table3[[Teams]:[D]],3),1,0)</f>
        <v>1</v>
      </c>
      <c r="V1283" s="45">
        <f>IF(VLOOKUP(Table2[[#This Row],[AwayTeam]],Table3[[Teams]:[D]],2)&lt;&gt;VLOOKUP(Table2[[#This Row],[HomeTeam]],Table3[[Teams]:[D]],2),1,0)</f>
        <v>0</v>
      </c>
    </row>
    <row r="1284" spans="1:22" x14ac:dyDescent="0.25">
      <c r="B1284" s="1">
        <v>45760</v>
      </c>
      <c r="C1284" s="9" t="s">
        <v>1396</v>
      </c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Row],[ActualResult]]), "_", IF(Table2[[#This Row],[ActualHomeScore]]=Table2[[#This Row],[PredictedHomeScore]], "Y", "N"))</f>
        <v>_</v>
      </c>
      <c r="R1284" s="2"/>
      <c r="S1284" s="2" t="str">
        <f t="shared" si="60"/>
        <v>_</v>
      </c>
      <c r="T1284" s="45">
        <f>IF(VLOOKUP(Table2[[#This Row],[AwayTeam]],Table3[[Teams]:[D]],2)=VLOOKUP(Table2[[#This Row],[HomeTeam]],Table3[[Teams]:[D]],2),1,0)</f>
        <v>1</v>
      </c>
      <c r="U1284" s="45">
        <f>IF(VLOOKUP(Table2[[#This Row],[AwayTeam]],Table3[[Teams]:[D]],3)=VLOOKUP(Table2[[#This Row],[HomeTeam]],Table3[[Teams]:[D]],3),1,0)</f>
        <v>0</v>
      </c>
      <c r="V1284" s="45">
        <f>IF(VLOOKUP(Table2[[#This Row],[AwayTeam]],Table3[[Teams]:[D]],2)&lt;&gt;VLOOKUP(Table2[[#This Row],[HomeTeam]],Table3[[Teams]:[D]],2),1,0)</f>
        <v>0</v>
      </c>
    </row>
    <row r="1285" spans="1:22" x14ac:dyDescent="0.25">
      <c r="B1285" s="1">
        <v>45760</v>
      </c>
      <c r="C1285" s="9" t="s">
        <v>1397</v>
      </c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Row],[ActualResult]]), "_", IF(Table2[[#This Row],[ActualHomeScore]]=Table2[[#This Row],[PredictedHomeScore]], "Y", "N"))</f>
        <v>_</v>
      </c>
      <c r="R1285" s="2"/>
      <c r="S1285" s="2" t="str">
        <f t="shared" si="60"/>
        <v>_</v>
      </c>
      <c r="T1285" s="45">
        <f>IF(VLOOKUP(Table2[[#This Row],[AwayTeam]],Table3[[Teams]:[D]],2)=VLOOKUP(Table2[[#This Row],[HomeTeam]],Table3[[Teams]:[D]],2),1,0)</f>
        <v>1</v>
      </c>
      <c r="U1285" s="45">
        <f>IF(VLOOKUP(Table2[[#This Row],[AwayTeam]],Table3[[Teams]:[D]],3)=VLOOKUP(Table2[[#This Row],[HomeTeam]],Table3[[Teams]:[D]],3),1,0)</f>
        <v>1</v>
      </c>
      <c r="V1285" s="45">
        <f>IF(VLOOKUP(Table2[[#This Row],[AwayTeam]],Table3[[Teams]:[D]],2)&lt;&gt;VLOOKUP(Table2[[#This Row],[HomeTeam]],Table3[[Teams]:[D]],2),1,0)</f>
        <v>0</v>
      </c>
    </row>
    <row r="1286" spans="1:22" x14ac:dyDescent="0.25">
      <c r="A1286" s="5"/>
      <c r="B1286" s="3">
        <v>45760</v>
      </c>
      <c r="C1286" s="10" t="s">
        <v>1398</v>
      </c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Row],[ActualResult]]), "_", IF(Table2[[#This Row],[ActualHomeScore]]=Table2[[#This Row],[PredictedHomeScore]], "Y", "N"))</f>
        <v>_</v>
      </c>
      <c r="R1286" s="2"/>
      <c r="S1286" s="2" t="str">
        <f t="shared" si="60"/>
        <v>_</v>
      </c>
      <c r="T1286" s="45">
        <f>IF(VLOOKUP(Table2[[#This Row],[AwayTeam]],Table3[[Teams]:[D]],2)=VLOOKUP(Table2[[#This Row],[HomeTeam]],Table3[[Teams]:[D]],2),1,0)</f>
        <v>1</v>
      </c>
      <c r="U1286" s="45">
        <f>IF(VLOOKUP(Table2[[#This Row],[AwayTeam]],Table3[[Teams]:[D]],3)=VLOOKUP(Table2[[#This Row],[HomeTeam]],Table3[[Teams]:[D]],3),1,0)</f>
        <v>0</v>
      </c>
      <c r="V1286" s="45">
        <f>IF(VLOOKUP(Table2[[#This Row],[AwayTeam]],Table3[[Teams]:[D]],2)&lt;&gt;VLOOKUP(Table2[[#This Row],[HomeTeam]],Table3[[Teams]:[D]],2),1,0)</f>
        <v>0</v>
      </c>
    </row>
    <row r="1287" spans="1:22" x14ac:dyDescent="0.25">
      <c r="B1287" s="1">
        <v>45761</v>
      </c>
      <c r="C1287" s="9" t="s">
        <v>1399</v>
      </c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Row],[ActualResult]]), "_", IF(Table2[[#This Row],[ActualHomeScore]]=Table2[[#This Row],[PredictedHomeScore]], "Y", "N"))</f>
        <v>_</v>
      </c>
      <c r="R1287" s="2"/>
      <c r="S1287" s="2" t="str">
        <f t="shared" si="60"/>
        <v>_</v>
      </c>
      <c r="T1287" s="45">
        <f>IF(VLOOKUP(Table2[[#This Row],[AwayTeam]],Table3[[Teams]:[D]],2)=VLOOKUP(Table2[[#This Row],[HomeTeam]],Table3[[Teams]:[D]],2),1,0)</f>
        <v>0</v>
      </c>
      <c r="U1287" s="45">
        <f>IF(VLOOKUP(Table2[[#This Row],[AwayTeam]],Table3[[Teams]:[D]],3)=VLOOKUP(Table2[[#This Row],[HomeTeam]],Table3[[Teams]:[D]],3),1,0)</f>
        <v>0</v>
      </c>
      <c r="V1287" s="45">
        <f>IF(VLOOKUP(Table2[[#This Row],[AwayTeam]],Table3[[Teams]:[D]],2)&lt;&gt;VLOOKUP(Table2[[#This Row],[HomeTeam]],Table3[[Teams]:[D]],2),1,0)</f>
        <v>1</v>
      </c>
    </row>
    <row r="1288" spans="1:22" x14ac:dyDescent="0.25">
      <c r="B1288" s="1">
        <v>45761</v>
      </c>
      <c r="C1288" s="9" t="s">
        <v>1400</v>
      </c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Row],[ActualResult]]), "_", IF(Table2[[#This Row],[ActualHomeScore]]=Table2[[#This Row],[PredictedHomeScore]], "Y", "N"))</f>
        <v>_</v>
      </c>
      <c r="R1288" s="2"/>
      <c r="S1288" s="2" t="str">
        <f t="shared" si="60"/>
        <v>_</v>
      </c>
      <c r="T1288" s="45">
        <f>IF(VLOOKUP(Table2[[#This Row],[AwayTeam]],Table3[[Teams]:[D]],2)=VLOOKUP(Table2[[#This Row],[HomeTeam]],Table3[[Teams]:[D]],2),1,0)</f>
        <v>0</v>
      </c>
      <c r="U1288" s="45">
        <f>IF(VLOOKUP(Table2[[#This Row],[AwayTeam]],Table3[[Teams]:[D]],3)=VLOOKUP(Table2[[#This Row],[HomeTeam]],Table3[[Teams]:[D]],3),1,0)</f>
        <v>0</v>
      </c>
      <c r="V1288" s="45">
        <f>IF(VLOOKUP(Table2[[#This Row],[AwayTeam]],Table3[[Teams]:[D]],2)&lt;&gt;VLOOKUP(Table2[[#This Row],[HomeTeam]],Table3[[Teams]:[D]],2),1,0)</f>
        <v>1</v>
      </c>
    </row>
    <row r="1289" spans="1:22" x14ac:dyDescent="0.25">
      <c r="B1289" s="1">
        <v>45761</v>
      </c>
      <c r="C1289" s="9" t="s">
        <v>1401</v>
      </c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Row],[ActualResult]]), "_", IF(Table2[[#This Row],[ActualHomeScore]]=Table2[[#This Row],[PredictedHomeScore]], "Y", "N"))</f>
        <v>_</v>
      </c>
      <c r="R1289" s="2"/>
      <c r="S1289" s="2" t="str">
        <f t="shared" si="60"/>
        <v>_</v>
      </c>
      <c r="T1289" s="45">
        <f>IF(VLOOKUP(Table2[[#This Row],[AwayTeam]],Table3[[Teams]:[D]],2)=VLOOKUP(Table2[[#This Row],[HomeTeam]],Table3[[Teams]:[D]],2),1,0)</f>
        <v>1</v>
      </c>
      <c r="U1289" s="45">
        <f>IF(VLOOKUP(Table2[[#This Row],[AwayTeam]],Table3[[Teams]:[D]],3)=VLOOKUP(Table2[[#This Row],[HomeTeam]],Table3[[Teams]:[D]],3),1,0)</f>
        <v>0</v>
      </c>
      <c r="V1289" s="45">
        <f>IF(VLOOKUP(Table2[[#This Row],[AwayTeam]],Table3[[Teams]:[D]],2)&lt;&gt;VLOOKUP(Table2[[#This Row],[HomeTeam]],Table3[[Teams]:[D]],2),1,0)</f>
        <v>0</v>
      </c>
    </row>
    <row r="1290" spans="1:22" x14ac:dyDescent="0.25">
      <c r="B1290" s="1">
        <v>45761</v>
      </c>
      <c r="C1290" s="9" t="s">
        <v>1402</v>
      </c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Row],[ActualResult]]), "_", IF(Table2[[#This Row],[ActualHomeScore]]=Table2[[#This Row],[PredictedHomeScore]], "Y", "N"))</f>
        <v>_</v>
      </c>
      <c r="R1290" s="2"/>
      <c r="S1290" s="2" t="str">
        <f t="shared" si="60"/>
        <v>_</v>
      </c>
      <c r="T1290" s="45">
        <f>IF(VLOOKUP(Table2[[#This Row],[AwayTeam]],Table3[[Teams]:[D]],2)=VLOOKUP(Table2[[#This Row],[HomeTeam]],Table3[[Teams]:[D]],2),1,0)</f>
        <v>1</v>
      </c>
      <c r="U1290" s="45">
        <f>IF(VLOOKUP(Table2[[#This Row],[AwayTeam]],Table3[[Teams]:[D]],3)=VLOOKUP(Table2[[#This Row],[HomeTeam]],Table3[[Teams]:[D]],3),1,0)</f>
        <v>1</v>
      </c>
      <c r="V1290" s="45">
        <f>IF(VLOOKUP(Table2[[#This Row],[AwayTeam]],Table3[[Teams]:[D]],2)&lt;&gt;VLOOKUP(Table2[[#This Row],[HomeTeam]],Table3[[Teams]:[D]],2),1,0)</f>
        <v>0</v>
      </c>
    </row>
    <row r="1291" spans="1:22" x14ac:dyDescent="0.25">
      <c r="B1291" s="1">
        <v>45761</v>
      </c>
      <c r="C1291" s="9" t="s">
        <v>1403</v>
      </c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Row],[ActualResult]]), "_", IF(Table2[[#This Row],[ActualHomeScore]]=Table2[[#This Row],[PredictedHomeScore]], "Y", "N"))</f>
        <v>_</v>
      </c>
      <c r="R1291" s="2"/>
      <c r="S1291" s="2" t="str">
        <f t="shared" si="60"/>
        <v>_</v>
      </c>
      <c r="T1291" s="45">
        <f>IF(VLOOKUP(Table2[[#This Row],[AwayTeam]],Table3[[Teams]:[D]],2)=VLOOKUP(Table2[[#This Row],[HomeTeam]],Table3[[Teams]:[D]],2),1,0)</f>
        <v>1</v>
      </c>
      <c r="U1291" s="45">
        <f>IF(VLOOKUP(Table2[[#This Row],[AwayTeam]],Table3[[Teams]:[D]],3)=VLOOKUP(Table2[[#This Row],[HomeTeam]],Table3[[Teams]:[D]],3),1,0)</f>
        <v>1</v>
      </c>
      <c r="V1291" s="45">
        <f>IF(VLOOKUP(Table2[[#This Row],[AwayTeam]],Table3[[Teams]:[D]],2)&lt;&gt;VLOOKUP(Table2[[#This Row],[HomeTeam]],Table3[[Teams]:[D]],2),1,0)</f>
        <v>0</v>
      </c>
    </row>
    <row r="1292" spans="1:22" x14ac:dyDescent="0.25">
      <c r="A1292" s="5"/>
      <c r="B1292" s="3">
        <v>45761</v>
      </c>
      <c r="C1292" s="10" t="s">
        <v>1404</v>
      </c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Row],[ActualResult]]), "_", IF(Table2[[#This Row],[ActualHomeScore]]=Table2[[#This Row],[PredictedHomeScore]], "Y", "N"))</f>
        <v>_</v>
      </c>
      <c r="R1292" s="2"/>
      <c r="S1292" s="2" t="str">
        <f t="shared" si="60"/>
        <v>_</v>
      </c>
      <c r="T1292" s="45">
        <f>IF(VLOOKUP(Table2[[#This Row],[AwayTeam]],Table3[[Teams]:[D]],2)=VLOOKUP(Table2[[#This Row],[HomeTeam]],Table3[[Teams]:[D]],2),1,0)</f>
        <v>1</v>
      </c>
      <c r="U1292" s="45">
        <f>IF(VLOOKUP(Table2[[#This Row],[AwayTeam]],Table3[[Teams]:[D]],3)=VLOOKUP(Table2[[#This Row],[HomeTeam]],Table3[[Teams]:[D]],3),1,0)</f>
        <v>1</v>
      </c>
      <c r="V1292" s="45">
        <f>IF(VLOOKUP(Table2[[#This Row],[AwayTeam]],Table3[[Teams]:[D]],2)&lt;&gt;VLOOKUP(Table2[[#This Row],[HomeTeam]],Table3[[Teams]:[D]],2),1,0)</f>
        <v>0</v>
      </c>
    </row>
    <row r="1293" spans="1:22" x14ac:dyDescent="0.25">
      <c r="B1293" s="1">
        <v>45762</v>
      </c>
      <c r="C1293" s="9" t="s">
        <v>1405</v>
      </c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Row],[ActualResult]]), "_", IF(Table2[[#This Row],[ActualHomeScore]]=Table2[[#This Row],[PredictedHomeScore]], "Y", "N"))</f>
        <v>_</v>
      </c>
      <c r="R1293" s="2"/>
      <c r="S1293" s="2" t="str">
        <f t="shared" si="60"/>
        <v>_</v>
      </c>
      <c r="T1293" s="45">
        <f>IF(VLOOKUP(Table2[[#This Row],[AwayTeam]],Table3[[Teams]:[D]],2)=VLOOKUP(Table2[[#This Row],[HomeTeam]],Table3[[Teams]:[D]],2),1,0)</f>
        <v>1</v>
      </c>
      <c r="U1293" s="45">
        <f>IF(VLOOKUP(Table2[[#This Row],[AwayTeam]],Table3[[Teams]:[D]],3)=VLOOKUP(Table2[[#This Row],[HomeTeam]],Table3[[Teams]:[D]],3),1,0)</f>
        <v>0</v>
      </c>
      <c r="V1293" s="45">
        <f>IF(VLOOKUP(Table2[[#This Row],[AwayTeam]],Table3[[Teams]:[D]],2)&lt;&gt;VLOOKUP(Table2[[#This Row],[HomeTeam]],Table3[[Teams]:[D]],2),1,0)</f>
        <v>0</v>
      </c>
    </row>
    <row r="1294" spans="1:22" x14ac:dyDescent="0.25">
      <c r="B1294" s="1">
        <v>45762</v>
      </c>
      <c r="C1294" s="9" t="s">
        <v>1406</v>
      </c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Row],[ActualResult]]), "_", IF(Table2[[#This Row],[ActualHomeScore]]=Table2[[#This Row],[PredictedHomeScore]], "Y", "N"))</f>
        <v>_</v>
      </c>
      <c r="R1294" s="2"/>
      <c r="S1294" s="2" t="str">
        <f t="shared" si="60"/>
        <v>_</v>
      </c>
      <c r="T1294" s="45">
        <f>IF(VLOOKUP(Table2[[#This Row],[AwayTeam]],Table3[[Teams]:[D]],2)=VLOOKUP(Table2[[#This Row],[HomeTeam]],Table3[[Teams]:[D]],2),1,0)</f>
        <v>1</v>
      </c>
      <c r="U1294" s="45">
        <f>IF(VLOOKUP(Table2[[#This Row],[AwayTeam]],Table3[[Teams]:[D]],3)=VLOOKUP(Table2[[#This Row],[HomeTeam]],Table3[[Teams]:[D]],3),1,0)</f>
        <v>1</v>
      </c>
      <c r="V1294" s="45">
        <f>IF(VLOOKUP(Table2[[#This Row],[AwayTeam]],Table3[[Teams]:[D]],2)&lt;&gt;VLOOKUP(Table2[[#This Row],[HomeTeam]],Table3[[Teams]:[D]],2),1,0)</f>
        <v>0</v>
      </c>
    </row>
    <row r="1295" spans="1:22" x14ac:dyDescent="0.25">
      <c r="B1295" s="1">
        <v>45762</v>
      </c>
      <c r="C1295" s="9" t="s">
        <v>1407</v>
      </c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Row],[ActualResult]]), "_", IF(Table2[[#This Row],[ActualHomeScore]]=Table2[[#This Row],[PredictedHomeScore]], "Y", "N"))</f>
        <v>_</v>
      </c>
      <c r="R1295" s="2"/>
      <c r="S1295" s="2" t="str">
        <f t="shared" si="60"/>
        <v>_</v>
      </c>
      <c r="T1295" s="45">
        <f>IF(VLOOKUP(Table2[[#This Row],[AwayTeam]],Table3[[Teams]:[D]],2)=VLOOKUP(Table2[[#This Row],[HomeTeam]],Table3[[Teams]:[D]],2),1,0)</f>
        <v>0</v>
      </c>
      <c r="U1295" s="45">
        <f>IF(VLOOKUP(Table2[[#This Row],[AwayTeam]],Table3[[Teams]:[D]],3)=VLOOKUP(Table2[[#This Row],[HomeTeam]],Table3[[Teams]:[D]],3),1,0)</f>
        <v>0</v>
      </c>
      <c r="V1295" s="45">
        <f>IF(VLOOKUP(Table2[[#This Row],[AwayTeam]],Table3[[Teams]:[D]],2)&lt;&gt;VLOOKUP(Table2[[#This Row],[HomeTeam]],Table3[[Teams]:[D]],2),1,0)</f>
        <v>1</v>
      </c>
    </row>
    <row r="1296" spans="1:22" x14ac:dyDescent="0.25">
      <c r="B1296" s="1">
        <v>45762</v>
      </c>
      <c r="C1296" s="9" t="s">
        <v>1408</v>
      </c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Row],[ActualResult]]), "_", IF(Table2[[#This Row],[ActualHomeScore]]=Table2[[#This Row],[PredictedHomeScore]], "Y", "N"))</f>
        <v>_</v>
      </c>
      <c r="R1296" s="2"/>
      <c r="S1296" s="2" t="str">
        <f t="shared" si="60"/>
        <v>_</v>
      </c>
      <c r="T1296" s="45">
        <f>IF(VLOOKUP(Table2[[#This Row],[AwayTeam]],Table3[[Teams]:[D]],2)=VLOOKUP(Table2[[#This Row],[HomeTeam]],Table3[[Teams]:[D]],2),1,0)</f>
        <v>1</v>
      </c>
      <c r="U1296" s="45">
        <f>IF(VLOOKUP(Table2[[#This Row],[AwayTeam]],Table3[[Teams]:[D]],3)=VLOOKUP(Table2[[#This Row],[HomeTeam]],Table3[[Teams]:[D]],3),1,0)</f>
        <v>1</v>
      </c>
      <c r="V1296" s="45">
        <f>IF(VLOOKUP(Table2[[#This Row],[AwayTeam]],Table3[[Teams]:[D]],2)&lt;&gt;VLOOKUP(Table2[[#This Row],[HomeTeam]],Table3[[Teams]:[D]],2),1,0)</f>
        <v>0</v>
      </c>
    </row>
    <row r="1297" spans="1:22" x14ac:dyDescent="0.25">
      <c r="B1297" s="1">
        <v>45762</v>
      </c>
      <c r="C1297" s="9" t="s">
        <v>1409</v>
      </c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Row],[ActualResult]]), "_", IF(Table2[[#This Row],[ActualHomeScore]]=Table2[[#This Row],[PredictedHomeScore]], "Y", "N"))</f>
        <v>_</v>
      </c>
      <c r="R1297" s="2"/>
      <c r="S1297" s="2" t="str">
        <f t="shared" si="60"/>
        <v>_</v>
      </c>
      <c r="T1297" s="45">
        <f>IF(VLOOKUP(Table2[[#This Row],[AwayTeam]],Table3[[Teams]:[D]],2)=VLOOKUP(Table2[[#This Row],[HomeTeam]],Table3[[Teams]:[D]],2),1,0)</f>
        <v>1</v>
      </c>
      <c r="U1297" s="45">
        <f>IF(VLOOKUP(Table2[[#This Row],[AwayTeam]],Table3[[Teams]:[D]],3)=VLOOKUP(Table2[[#This Row],[HomeTeam]],Table3[[Teams]:[D]],3),1,0)</f>
        <v>1</v>
      </c>
      <c r="V1297" s="45">
        <f>IF(VLOOKUP(Table2[[#This Row],[AwayTeam]],Table3[[Teams]:[D]],2)&lt;&gt;VLOOKUP(Table2[[#This Row],[HomeTeam]],Table3[[Teams]:[D]],2),1,0)</f>
        <v>0</v>
      </c>
    </row>
    <row r="1298" spans="1:22" x14ac:dyDescent="0.25">
      <c r="B1298" s="1">
        <v>45762</v>
      </c>
      <c r="C1298" s="9" t="s">
        <v>1410</v>
      </c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Row],[ActualResult]]), "_", IF(Table2[[#This Row],[ActualHomeScore]]=Table2[[#This Row],[PredictedHomeScore]], "Y", "N"))</f>
        <v>_</v>
      </c>
      <c r="R1298" s="2"/>
      <c r="S1298" s="2" t="str">
        <f t="shared" si="60"/>
        <v>_</v>
      </c>
      <c r="T1298" s="45">
        <f>IF(VLOOKUP(Table2[[#This Row],[AwayTeam]],Table3[[Teams]:[D]],2)=VLOOKUP(Table2[[#This Row],[HomeTeam]],Table3[[Teams]:[D]],2),1,0)</f>
        <v>1</v>
      </c>
      <c r="U1298" s="45">
        <f>IF(VLOOKUP(Table2[[#This Row],[AwayTeam]],Table3[[Teams]:[D]],3)=VLOOKUP(Table2[[#This Row],[HomeTeam]],Table3[[Teams]:[D]],3),1,0)</f>
        <v>1</v>
      </c>
      <c r="V1298" s="45">
        <f>IF(VLOOKUP(Table2[[#This Row],[AwayTeam]],Table3[[Teams]:[D]],2)&lt;&gt;VLOOKUP(Table2[[#This Row],[HomeTeam]],Table3[[Teams]:[D]],2),1,0)</f>
        <v>0</v>
      </c>
    </row>
    <row r="1299" spans="1:22" x14ac:dyDescent="0.25">
      <c r="B1299" s="1">
        <v>45762</v>
      </c>
      <c r="C1299" s="9" t="s">
        <v>1411</v>
      </c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Row],[ActualResult]]), "_", IF(Table2[[#This Row],[ActualHomeScore]]=Table2[[#This Row],[PredictedHomeScore]], "Y", "N"))</f>
        <v>_</v>
      </c>
      <c r="R1299" s="2"/>
      <c r="S1299" s="2" t="str">
        <f t="shared" si="60"/>
        <v>_</v>
      </c>
      <c r="T1299" s="45">
        <f>IF(VLOOKUP(Table2[[#This Row],[AwayTeam]],Table3[[Teams]:[D]],2)=VLOOKUP(Table2[[#This Row],[HomeTeam]],Table3[[Teams]:[D]],2),1,0)</f>
        <v>1</v>
      </c>
      <c r="U1299" s="45">
        <f>IF(VLOOKUP(Table2[[#This Row],[AwayTeam]],Table3[[Teams]:[D]],3)=VLOOKUP(Table2[[#This Row],[HomeTeam]],Table3[[Teams]:[D]],3),1,0)</f>
        <v>1</v>
      </c>
      <c r="V1299" s="45">
        <f>IF(VLOOKUP(Table2[[#This Row],[AwayTeam]],Table3[[Teams]:[D]],2)&lt;&gt;VLOOKUP(Table2[[#This Row],[HomeTeam]],Table3[[Teams]:[D]],2),1,0)</f>
        <v>0</v>
      </c>
    </row>
    <row r="1300" spans="1:22" x14ac:dyDescent="0.25">
      <c r="B1300" s="1">
        <v>45762</v>
      </c>
      <c r="C1300" s="9" t="s">
        <v>1412</v>
      </c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Row],[ActualResult]]), "_", IF(Table2[[#This Row],[ActualHomeScore]]=Table2[[#This Row],[PredictedHomeScore]], "Y", "N"))</f>
        <v>_</v>
      </c>
      <c r="R1300" s="2"/>
      <c r="S1300" s="2" t="str">
        <f t="shared" si="60"/>
        <v>_</v>
      </c>
      <c r="T1300" s="45">
        <f>IF(VLOOKUP(Table2[[#This Row],[AwayTeam]],Table3[[Teams]:[D]],2)=VLOOKUP(Table2[[#This Row],[HomeTeam]],Table3[[Teams]:[D]],2),1,0)</f>
        <v>1</v>
      </c>
      <c r="U1300" s="45">
        <f>IF(VLOOKUP(Table2[[#This Row],[AwayTeam]],Table3[[Teams]:[D]],3)=VLOOKUP(Table2[[#This Row],[HomeTeam]],Table3[[Teams]:[D]],3),1,0)</f>
        <v>0</v>
      </c>
      <c r="V1300" s="45">
        <f>IF(VLOOKUP(Table2[[#This Row],[AwayTeam]],Table3[[Teams]:[D]],2)&lt;&gt;VLOOKUP(Table2[[#This Row],[HomeTeam]],Table3[[Teams]:[D]],2),1,0)</f>
        <v>0</v>
      </c>
    </row>
    <row r="1301" spans="1:22" x14ac:dyDescent="0.25">
      <c r="B1301" s="1">
        <v>45762</v>
      </c>
      <c r="C1301" s="9" t="s">
        <v>1413</v>
      </c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Row],[ActualResult]]), "_", IF(Table2[[#This Row],[ActualHomeScore]]=Table2[[#This Row],[PredictedHomeScore]], "Y", "N"))</f>
        <v>_</v>
      </c>
      <c r="R1301" s="2"/>
      <c r="S1301" s="2" t="str">
        <f t="shared" si="60"/>
        <v>_</v>
      </c>
      <c r="T1301" s="45">
        <f>IF(VLOOKUP(Table2[[#This Row],[AwayTeam]],Table3[[Teams]:[D]],2)=VLOOKUP(Table2[[#This Row],[HomeTeam]],Table3[[Teams]:[D]],2),1,0)</f>
        <v>1</v>
      </c>
      <c r="U1301" s="45">
        <f>IF(VLOOKUP(Table2[[#This Row],[AwayTeam]],Table3[[Teams]:[D]],3)=VLOOKUP(Table2[[#This Row],[HomeTeam]],Table3[[Teams]:[D]],3),1,0)</f>
        <v>1</v>
      </c>
      <c r="V1301" s="45">
        <f>IF(VLOOKUP(Table2[[#This Row],[AwayTeam]],Table3[[Teams]:[D]],2)&lt;&gt;VLOOKUP(Table2[[#This Row],[HomeTeam]],Table3[[Teams]:[D]],2),1,0)</f>
        <v>0</v>
      </c>
    </row>
    <row r="1302" spans="1:22" x14ac:dyDescent="0.25">
      <c r="A1302" s="5"/>
      <c r="B1302" s="3">
        <v>45762</v>
      </c>
      <c r="C1302" s="10" t="s">
        <v>1414</v>
      </c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Row],[ActualResult]]), "_", IF(Table2[[#This Row],[ActualHomeScore]]=Table2[[#This Row],[PredictedHomeScore]], "Y", "N"))</f>
        <v>_</v>
      </c>
      <c r="R1302" s="2"/>
      <c r="S1302" s="2" t="str">
        <f t="shared" si="60"/>
        <v>_</v>
      </c>
      <c r="T1302" s="45">
        <f>IF(VLOOKUP(Table2[[#This Row],[AwayTeam]],Table3[[Teams]:[D]],2)=VLOOKUP(Table2[[#This Row],[HomeTeam]],Table3[[Teams]:[D]],2),1,0)</f>
        <v>1</v>
      </c>
      <c r="U1302" s="45">
        <f>IF(VLOOKUP(Table2[[#This Row],[AwayTeam]],Table3[[Teams]:[D]],3)=VLOOKUP(Table2[[#This Row],[HomeTeam]],Table3[[Teams]:[D]],3),1,0)</f>
        <v>1</v>
      </c>
      <c r="V1302" s="45">
        <f>IF(VLOOKUP(Table2[[#This Row],[AwayTeam]],Table3[[Teams]:[D]],2)&lt;&gt;VLOOKUP(Table2[[#This Row],[HomeTeam]],Table3[[Teams]:[D]],2),1,0)</f>
        <v>0</v>
      </c>
    </row>
    <row r="1303" spans="1:22" x14ac:dyDescent="0.25">
      <c r="B1303" s="1">
        <v>45763</v>
      </c>
      <c r="C1303" s="9" t="s">
        <v>1415</v>
      </c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Row],[ActualResult]]), "_", IF(Table2[[#This Row],[ActualHomeScore]]=Table2[[#This Row],[PredictedHomeScore]], "Y", "N"))</f>
        <v>_</v>
      </c>
      <c r="R1303" s="2"/>
      <c r="S1303" s="2" t="str">
        <f t="shared" si="60"/>
        <v>_</v>
      </c>
      <c r="T1303" s="45">
        <f>IF(VLOOKUP(Table2[[#This Row],[AwayTeam]],Table3[[Teams]:[D]],2)=VLOOKUP(Table2[[#This Row],[HomeTeam]],Table3[[Teams]:[D]],2),1,0)</f>
        <v>1</v>
      </c>
      <c r="U1303" s="45">
        <f>IF(VLOOKUP(Table2[[#This Row],[AwayTeam]],Table3[[Teams]:[D]],3)=VLOOKUP(Table2[[#This Row],[HomeTeam]],Table3[[Teams]:[D]],3),1,0)</f>
        <v>0</v>
      </c>
      <c r="V1303" s="45">
        <f>IF(VLOOKUP(Table2[[#This Row],[AwayTeam]],Table3[[Teams]:[D]],2)&lt;&gt;VLOOKUP(Table2[[#This Row],[HomeTeam]],Table3[[Teams]:[D]],2),1,0)</f>
        <v>0</v>
      </c>
    </row>
    <row r="1304" spans="1:22" x14ac:dyDescent="0.25">
      <c r="B1304" s="1">
        <v>45763</v>
      </c>
      <c r="C1304" s="9" t="s">
        <v>1416</v>
      </c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Row],[ActualResult]]), "_", IF(Table2[[#This Row],[ActualHomeScore]]=Table2[[#This Row],[PredictedHomeScore]], "Y", "N"))</f>
        <v>_</v>
      </c>
      <c r="R1304" s="2"/>
      <c r="S1304" s="2" t="str">
        <f t="shared" si="60"/>
        <v>_</v>
      </c>
      <c r="T1304" s="45">
        <f>IF(VLOOKUP(Table2[[#This Row],[AwayTeam]],Table3[[Teams]:[D]],2)=VLOOKUP(Table2[[#This Row],[HomeTeam]],Table3[[Teams]:[D]],2),1,0)</f>
        <v>1</v>
      </c>
      <c r="U1304" s="45">
        <f>IF(VLOOKUP(Table2[[#This Row],[AwayTeam]],Table3[[Teams]:[D]],3)=VLOOKUP(Table2[[#This Row],[HomeTeam]],Table3[[Teams]:[D]],3),1,0)</f>
        <v>0</v>
      </c>
      <c r="V1304" s="45">
        <f>IF(VLOOKUP(Table2[[#This Row],[AwayTeam]],Table3[[Teams]:[D]],2)&lt;&gt;VLOOKUP(Table2[[#This Row],[HomeTeam]],Table3[[Teams]:[D]],2),1,0)</f>
        <v>0</v>
      </c>
    </row>
    <row r="1305" spans="1:22" x14ac:dyDescent="0.25">
      <c r="B1305" s="1">
        <v>45763</v>
      </c>
      <c r="C1305" s="9" t="s">
        <v>1417</v>
      </c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Row],[ActualResult]]), "_", IF(Table2[[#This Row],[ActualHomeScore]]=Table2[[#This Row],[PredictedHomeScore]], "Y", "N"))</f>
        <v>_</v>
      </c>
      <c r="R1305" s="2"/>
      <c r="S1305" s="2" t="str">
        <f t="shared" si="60"/>
        <v>_</v>
      </c>
      <c r="T1305" s="45">
        <f>IF(VLOOKUP(Table2[[#This Row],[AwayTeam]],Table3[[Teams]:[D]],2)=VLOOKUP(Table2[[#This Row],[HomeTeam]],Table3[[Teams]:[D]],2),1,0)</f>
        <v>1</v>
      </c>
      <c r="U1305" s="45">
        <f>IF(VLOOKUP(Table2[[#This Row],[AwayTeam]],Table3[[Teams]:[D]],3)=VLOOKUP(Table2[[#This Row],[HomeTeam]],Table3[[Teams]:[D]],3),1,0)</f>
        <v>0</v>
      </c>
      <c r="V1305" s="45">
        <f>IF(VLOOKUP(Table2[[#This Row],[AwayTeam]],Table3[[Teams]:[D]],2)&lt;&gt;VLOOKUP(Table2[[#This Row],[HomeTeam]],Table3[[Teams]:[D]],2),1,0)</f>
        <v>0</v>
      </c>
    </row>
    <row r="1306" spans="1:22" x14ac:dyDescent="0.25">
      <c r="B1306" s="1">
        <v>45763</v>
      </c>
      <c r="C1306" s="9" t="s">
        <v>1418</v>
      </c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Row],[ActualResult]]), "_", IF(Table2[[#This Row],[ActualHomeScore]]=Table2[[#This Row],[PredictedHomeScore]], "Y", "N"))</f>
        <v>_</v>
      </c>
      <c r="R1306" s="2"/>
      <c r="S1306" s="2" t="str">
        <f t="shared" si="60"/>
        <v>_</v>
      </c>
      <c r="T1306" s="45">
        <f>IF(VLOOKUP(Table2[[#This Row],[AwayTeam]],Table3[[Teams]:[D]],2)=VLOOKUP(Table2[[#This Row],[HomeTeam]],Table3[[Teams]:[D]],2),1,0)</f>
        <v>1</v>
      </c>
      <c r="U1306" s="45">
        <f>IF(VLOOKUP(Table2[[#This Row],[AwayTeam]],Table3[[Teams]:[D]],3)=VLOOKUP(Table2[[#This Row],[HomeTeam]],Table3[[Teams]:[D]],3),1,0)</f>
        <v>1</v>
      </c>
      <c r="V1306" s="45">
        <f>IF(VLOOKUP(Table2[[#This Row],[AwayTeam]],Table3[[Teams]:[D]],2)&lt;&gt;VLOOKUP(Table2[[#This Row],[HomeTeam]],Table3[[Teams]:[D]],2),1,0)</f>
        <v>0</v>
      </c>
    </row>
    <row r="1307" spans="1:22" x14ac:dyDescent="0.25">
      <c r="B1307" s="1">
        <v>45763</v>
      </c>
      <c r="C1307" s="9" t="s">
        <v>1419</v>
      </c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Row],[ActualResult]]), "_", IF(Table2[[#This Row],[ActualHomeScore]]=Table2[[#This Row],[PredictedHomeScore]], "Y", "N"))</f>
        <v>_</v>
      </c>
      <c r="R1307" s="2"/>
      <c r="S1307" s="2" t="str">
        <f t="shared" si="60"/>
        <v>_</v>
      </c>
      <c r="T1307" s="45">
        <f>IF(VLOOKUP(Table2[[#This Row],[AwayTeam]],Table3[[Teams]:[D]],2)=VLOOKUP(Table2[[#This Row],[HomeTeam]],Table3[[Teams]:[D]],2),1,0)</f>
        <v>1</v>
      </c>
      <c r="U1307" s="45">
        <f>IF(VLOOKUP(Table2[[#This Row],[AwayTeam]],Table3[[Teams]:[D]],3)=VLOOKUP(Table2[[#This Row],[HomeTeam]],Table3[[Teams]:[D]],3),1,0)</f>
        <v>1</v>
      </c>
      <c r="V1307" s="45">
        <f>IF(VLOOKUP(Table2[[#This Row],[AwayTeam]],Table3[[Teams]:[D]],2)&lt;&gt;VLOOKUP(Table2[[#This Row],[HomeTeam]],Table3[[Teams]:[D]],2),1,0)</f>
        <v>0</v>
      </c>
    </row>
    <row r="1308" spans="1:22" x14ac:dyDescent="0.25">
      <c r="A1308" s="5"/>
      <c r="B1308" s="3">
        <v>45763</v>
      </c>
      <c r="C1308" s="10" t="s">
        <v>1420</v>
      </c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Row],[ActualResult]]), "_", IF(Table2[[#This Row],[ActualHomeScore]]=Table2[[#This Row],[PredictedHomeScore]], "Y", "N"))</f>
        <v>_</v>
      </c>
      <c r="R1308" s="2"/>
      <c r="S1308" s="2" t="str">
        <f t="shared" si="60"/>
        <v>_</v>
      </c>
      <c r="T1308" s="45">
        <f>IF(VLOOKUP(Table2[[#This Row],[AwayTeam]],Table3[[Teams]:[D]],2)=VLOOKUP(Table2[[#This Row],[HomeTeam]],Table3[[Teams]:[D]],2),1,0)</f>
        <v>1</v>
      </c>
      <c r="U1308" s="45">
        <f>IF(VLOOKUP(Table2[[#This Row],[AwayTeam]],Table3[[Teams]:[D]],3)=VLOOKUP(Table2[[#This Row],[HomeTeam]],Table3[[Teams]:[D]],3),1,0)</f>
        <v>1</v>
      </c>
      <c r="V1308" s="45">
        <f>IF(VLOOKUP(Table2[[#This Row],[AwayTeam]],Table3[[Teams]:[D]],2)&lt;&gt;VLOOKUP(Table2[[#This Row],[HomeTeam]],Table3[[Teams]:[D]],2),1,0)</f>
        <v>0</v>
      </c>
    </row>
    <row r="1309" spans="1:22" x14ac:dyDescent="0.25">
      <c r="B1309" s="1">
        <v>45764</v>
      </c>
      <c r="C1309" s="9" t="s">
        <v>1421</v>
      </c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Row],[ActualResult]]), "_", IF(Table2[[#This Row],[ActualHomeScore]]=Table2[[#This Row],[PredictedHomeScore]], "Y", "N"))</f>
        <v>_</v>
      </c>
      <c r="R1309" s="2"/>
      <c r="S1309" s="2" t="str">
        <f t="shared" si="60"/>
        <v>_</v>
      </c>
      <c r="T1309" s="45">
        <f>IF(VLOOKUP(Table2[[#This Row],[AwayTeam]],Table3[[Teams]:[D]],2)=VLOOKUP(Table2[[#This Row],[HomeTeam]],Table3[[Teams]:[D]],2),1,0)</f>
        <v>1</v>
      </c>
      <c r="U1309" s="45">
        <f>IF(VLOOKUP(Table2[[#This Row],[AwayTeam]],Table3[[Teams]:[D]],3)=VLOOKUP(Table2[[#This Row],[HomeTeam]],Table3[[Teams]:[D]],3),1,0)</f>
        <v>0</v>
      </c>
      <c r="V1309" s="45">
        <f>IF(VLOOKUP(Table2[[#This Row],[AwayTeam]],Table3[[Teams]:[D]],2)&lt;&gt;VLOOKUP(Table2[[#This Row],[HomeTeam]],Table3[[Teams]:[D]],2),1,0)</f>
        <v>0</v>
      </c>
    </row>
    <row r="1310" spans="1:22" x14ac:dyDescent="0.25">
      <c r="B1310" s="1">
        <v>45764</v>
      </c>
      <c r="C1310" s="9" t="s">
        <v>1422</v>
      </c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Row],[ActualResult]]), "_", IF(Table2[[#This Row],[ActualHomeScore]]=Table2[[#This Row],[PredictedHomeScore]], "Y", "N"))</f>
        <v>_</v>
      </c>
      <c r="R1310" s="2"/>
      <c r="S1310" s="2" t="str">
        <f t="shared" si="60"/>
        <v>_</v>
      </c>
      <c r="T1310" s="45">
        <f>IF(VLOOKUP(Table2[[#This Row],[AwayTeam]],Table3[[Teams]:[D]],2)=VLOOKUP(Table2[[#This Row],[HomeTeam]],Table3[[Teams]:[D]],2),1,0)</f>
        <v>1</v>
      </c>
      <c r="U1310" s="45">
        <f>IF(VLOOKUP(Table2[[#This Row],[AwayTeam]],Table3[[Teams]:[D]],3)=VLOOKUP(Table2[[#This Row],[HomeTeam]],Table3[[Teams]:[D]],3),1,0)</f>
        <v>1</v>
      </c>
      <c r="V1310" s="45">
        <f>IF(VLOOKUP(Table2[[#This Row],[AwayTeam]],Table3[[Teams]:[D]],2)&lt;&gt;VLOOKUP(Table2[[#This Row],[HomeTeam]],Table3[[Teams]:[D]],2),1,0)</f>
        <v>0</v>
      </c>
    </row>
    <row r="1311" spans="1:22" x14ac:dyDescent="0.25">
      <c r="B1311" s="1">
        <v>45764</v>
      </c>
      <c r="C1311" s="9" t="s">
        <v>1423</v>
      </c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Row],[ActualResult]]), "_", IF(Table2[[#This Row],[ActualHomeScore]]=Table2[[#This Row],[PredictedHomeScore]], "Y", "N"))</f>
        <v>_</v>
      </c>
      <c r="R1311" s="2"/>
      <c r="S1311" s="2" t="str">
        <f t="shared" si="60"/>
        <v>_</v>
      </c>
      <c r="T1311" s="45">
        <f>IF(VLOOKUP(Table2[[#This Row],[AwayTeam]],Table3[[Teams]:[D]],2)=VLOOKUP(Table2[[#This Row],[HomeTeam]],Table3[[Teams]:[D]],2),1,0)</f>
        <v>1</v>
      </c>
      <c r="U1311" s="45">
        <f>IF(VLOOKUP(Table2[[#This Row],[AwayTeam]],Table3[[Teams]:[D]],3)=VLOOKUP(Table2[[#This Row],[HomeTeam]],Table3[[Teams]:[D]],3),1,0)</f>
        <v>0</v>
      </c>
      <c r="V1311" s="45">
        <f>IF(VLOOKUP(Table2[[#This Row],[AwayTeam]],Table3[[Teams]:[D]],2)&lt;&gt;VLOOKUP(Table2[[#This Row],[HomeTeam]],Table3[[Teams]:[D]],2),1,0)</f>
        <v>0</v>
      </c>
    </row>
    <row r="1312" spans="1:22" x14ac:dyDescent="0.25">
      <c r="B1312" s="1">
        <v>45764</v>
      </c>
      <c r="C1312" s="9" t="s">
        <v>1424</v>
      </c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Row],[ActualResult]]), "_", IF(Table2[[#This Row],[ActualHomeScore]]=Table2[[#This Row],[PredictedHomeScore]], "Y", "N"))</f>
        <v>_</v>
      </c>
      <c r="R1312" s="2"/>
      <c r="S1312" s="2" t="str">
        <f t="shared" si="60"/>
        <v>_</v>
      </c>
      <c r="T1312" s="45">
        <f>IF(VLOOKUP(Table2[[#This Row],[AwayTeam]],Table3[[Teams]:[D]],2)=VLOOKUP(Table2[[#This Row],[HomeTeam]],Table3[[Teams]:[D]],2),1,0)</f>
        <v>1</v>
      </c>
      <c r="U1312" s="45">
        <f>IF(VLOOKUP(Table2[[#This Row],[AwayTeam]],Table3[[Teams]:[D]],3)=VLOOKUP(Table2[[#This Row],[HomeTeam]],Table3[[Teams]:[D]],3),1,0)</f>
        <v>0</v>
      </c>
      <c r="V1312" s="45">
        <f>IF(VLOOKUP(Table2[[#This Row],[AwayTeam]],Table3[[Teams]:[D]],2)&lt;&gt;VLOOKUP(Table2[[#This Row],[HomeTeam]],Table3[[Teams]:[D]],2),1,0)</f>
        <v>0</v>
      </c>
    </row>
    <row r="1313" spans="2:22" x14ac:dyDescent="0.25">
      <c r="B1313" s="1">
        <v>45764</v>
      </c>
      <c r="C1313" s="9" t="s">
        <v>1425</v>
      </c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Row],[ActualResult]]), "_", IF(Table2[[#This Row],[ActualHomeScore]]=Table2[[#This Row],[PredictedHomeScore]], "Y", "N"))</f>
        <v>_</v>
      </c>
      <c r="R1313" s="2"/>
      <c r="S1313" s="2" t="str">
        <f t="shared" si="60"/>
        <v>_</v>
      </c>
      <c r="T1313" s="45">
        <f>IF(VLOOKUP(Table2[[#This Row],[AwayTeam]],Table3[[Teams]:[D]],2)=VLOOKUP(Table2[[#This Row],[HomeTeam]],Table3[[Teams]:[D]],2),1,0)</f>
        <v>1</v>
      </c>
      <c r="U1313" s="45">
        <f>IF(VLOOKUP(Table2[[#This Row],[AwayTeam]],Table3[[Teams]:[D]],3)=VLOOKUP(Table2[[#This Row],[HomeTeam]],Table3[[Teams]:[D]],3),1,0)</f>
        <v>1</v>
      </c>
      <c r="V1313" s="45">
        <f>IF(VLOOKUP(Table2[[#This Row],[AwayTeam]],Table3[[Teams]:[D]],2)&lt;&gt;VLOOKUP(Table2[[#This Row],[HomeTeam]],Table3[[Teams]:[D]],2),1,0)</f>
        <v>0</v>
      </c>
    </row>
    <row r="1314" spans="2:22" x14ac:dyDescent="0.25">
      <c r="B1314" s="1">
        <v>45764</v>
      </c>
      <c r="C1314" s="9" t="s">
        <v>1426</v>
      </c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Row],[ActualResult]]), "_", IF(Table2[[#This Row],[ActualHomeScore]]=Table2[[#This Row],[PredictedHomeScore]], "Y", "N"))</f>
        <v>_</v>
      </c>
      <c r="R1314" s="2"/>
      <c r="S1314" s="2" t="str">
        <f t="shared" si="60"/>
        <v>_</v>
      </c>
      <c r="T1314" s="45">
        <f>IF(VLOOKUP(Table2[[#This Row],[AwayTeam]],Table3[[Teams]:[D]],2)=VLOOKUP(Table2[[#This Row],[HomeTeam]],Table3[[Teams]:[D]],2),1,0)</f>
        <v>1</v>
      </c>
      <c r="U1314" s="45">
        <f>IF(VLOOKUP(Table2[[#This Row],[AwayTeam]],Table3[[Teams]:[D]],3)=VLOOKUP(Table2[[#This Row],[HomeTeam]],Table3[[Teams]:[D]],3),1,0)</f>
        <v>1</v>
      </c>
      <c r="V1314" s="45">
        <f>IF(VLOOKUP(Table2[[#This Row],[AwayTeam]],Table3[[Teams]:[D]],2)&lt;&gt;VLOOKUP(Table2[[#This Row],[HomeTeam]],Table3[[Teams]:[D]],2),1,0)</f>
        <v>0</v>
      </c>
    </row>
    <row r="1315" spans="2:22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22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664:AQ1048576 A663:B663 D663:AQ663 A1:AQ3 A8:AQ662 A4:T7 W4:AQ7">
    <cfRule type="cellIs" dxfId="63" priority="4" operator="equal">
      <formula>"WSH"</formula>
    </cfRule>
    <cfRule type="cellIs" dxfId="62" priority="5" operator="equal">
      <formula>"UTA"</formula>
    </cfRule>
    <cfRule type="cellIs" dxfId="61" priority="6" operator="equal">
      <formula>"TBL"</formula>
    </cfRule>
    <cfRule type="cellIs" dxfId="60" priority="7" operator="equal">
      <formula>"TOR"</formula>
    </cfRule>
    <cfRule type="cellIs" dxfId="59" priority="8" operator="equal">
      <formula>"WPG"</formula>
    </cfRule>
    <cfRule type="cellIs" dxfId="58" priority="9" operator="equal">
      <formula>"VAN"</formula>
    </cfRule>
    <cfRule type="cellIs" dxfId="57" priority="10" operator="equal">
      <formula>"VGK"</formula>
    </cfRule>
    <cfRule type="cellIs" dxfId="56" priority="11" operator="equal">
      <formula>"SEA"</formula>
    </cfRule>
    <cfRule type="cellIs" dxfId="55" priority="12" operator="equal">
      <formula>"STL"</formula>
    </cfRule>
    <cfRule type="cellIs" dxfId="54" priority="13" operator="equal">
      <formula>"SJS"</formula>
    </cfRule>
    <cfRule type="cellIs" dxfId="53" priority="14" operator="equal">
      <formula>"PHI"</formula>
    </cfRule>
    <cfRule type="cellIs" dxfId="52" priority="15" operator="equal">
      <formula>"LAK"</formula>
    </cfRule>
    <cfRule type="cellIs" dxfId="51" priority="16" operator="equal">
      <formula>"PIT"</formula>
    </cfRule>
    <cfRule type="cellIs" dxfId="50" priority="17" operator="equal">
      <formula>"OTT"</formula>
    </cfRule>
    <cfRule type="cellIs" dxfId="49" priority="18" operator="equal">
      <formula>"NSH"</formula>
    </cfRule>
    <cfRule type="cellIs" dxfId="48" priority="19" operator="equal">
      <formula>"MIN"</formula>
    </cfRule>
    <cfRule type="cellIs" dxfId="47" priority="20" operator="equal">
      <formula>"MTL"</formula>
    </cfRule>
    <cfRule type="cellIs" dxfId="46" priority="21" operator="equal">
      <formula>"NYR"</formula>
    </cfRule>
    <cfRule type="cellIs" dxfId="45" priority="22" operator="equal">
      <formula>"NJD"</formula>
    </cfRule>
    <cfRule type="cellIs" dxfId="44" priority="23" operator="equal">
      <formula>"NYI"</formula>
    </cfRule>
    <cfRule type="cellIs" dxfId="43" priority="24" operator="equal">
      <formula>"BOS"</formula>
    </cfRule>
    <cfRule type="cellIs" dxfId="42" priority="25" operator="equal">
      <formula>"FLA"</formula>
    </cfRule>
    <cfRule type="cellIs" dxfId="41" priority="26" operator="equal">
      <formula>"EDM"</formula>
    </cfRule>
    <cfRule type="cellIs" dxfId="40" priority="27" operator="equal">
      <formula>"DAL"</formula>
    </cfRule>
    <cfRule type="cellIs" dxfId="39" priority="28" operator="equal">
      <formula>"DET"</formula>
    </cfRule>
    <cfRule type="cellIs" dxfId="38" priority="29" operator="equal">
      <formula>"CBJ"</formula>
    </cfRule>
    <cfRule type="cellIs" dxfId="37" priority="30" operator="equal">
      <formula>"CGY"</formula>
    </cfRule>
    <cfRule type="cellIs" dxfId="36" priority="31" operator="equal">
      <formula>"COL"</formula>
    </cfRule>
    <cfRule type="cellIs" dxfId="35" priority="32" operator="equal">
      <formula>"CHI"</formula>
    </cfRule>
    <cfRule type="cellIs" dxfId="34" priority="33" operator="equal">
      <formula>"CAR"</formula>
    </cfRule>
    <cfRule type="cellIs" dxfId="33" priority="34" operator="equal">
      <formula>"BUF"</formula>
    </cfRule>
    <cfRule type="cellIs" dxfId="32" priority="35" operator="equal">
      <formula>"ANA"</formula>
    </cfRule>
  </conditionalFormatting>
  <conditionalFormatting sqref="T1:T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U1:U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V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37" t="s">
        <v>47</v>
      </c>
      <c r="D1" s="38"/>
      <c r="E1" s="37" t="s">
        <v>16</v>
      </c>
      <c r="F1" s="38"/>
      <c r="G1" s="37" t="s">
        <v>29</v>
      </c>
      <c r="H1" s="38"/>
      <c r="I1" s="37" t="s">
        <v>44</v>
      </c>
      <c r="J1" s="38"/>
      <c r="K1" s="37" t="s">
        <v>36</v>
      </c>
      <c r="L1" s="38"/>
      <c r="M1" s="37" t="s">
        <v>24</v>
      </c>
      <c r="N1" s="38"/>
      <c r="O1" s="37" t="s">
        <v>17</v>
      </c>
      <c r="P1" s="38"/>
      <c r="Q1" s="37" t="s">
        <v>26</v>
      </c>
      <c r="R1" s="38"/>
      <c r="S1" s="37" t="s">
        <v>34</v>
      </c>
      <c r="T1" s="38"/>
      <c r="U1" s="37" t="s">
        <v>31</v>
      </c>
      <c r="V1" s="38"/>
      <c r="W1" s="37" t="s">
        <v>23</v>
      </c>
      <c r="X1" s="38"/>
      <c r="Y1" s="37" t="s">
        <v>14</v>
      </c>
      <c r="Z1" s="38"/>
      <c r="AA1" s="37" t="s">
        <v>28</v>
      </c>
      <c r="AB1" s="38"/>
      <c r="AC1" s="37" t="s">
        <v>37</v>
      </c>
      <c r="AD1" s="38"/>
      <c r="AE1" s="37" t="s">
        <v>19</v>
      </c>
      <c r="AF1" s="38"/>
      <c r="AG1" s="37" t="s">
        <v>32</v>
      </c>
      <c r="AH1" s="38"/>
      <c r="AI1" s="37" t="s">
        <v>35</v>
      </c>
      <c r="AJ1" s="38"/>
      <c r="AK1" s="37" t="s">
        <v>33</v>
      </c>
      <c r="AL1" s="38"/>
      <c r="AM1" s="37" t="s">
        <v>20</v>
      </c>
      <c r="AN1" s="38"/>
      <c r="AO1" s="37" t="s">
        <v>30</v>
      </c>
      <c r="AP1" s="38"/>
      <c r="AQ1" s="37" t="s">
        <v>45</v>
      </c>
      <c r="AR1" s="38"/>
      <c r="AS1" s="37" t="s">
        <v>21</v>
      </c>
      <c r="AT1" s="38"/>
      <c r="AU1" s="37" t="s">
        <v>12</v>
      </c>
      <c r="AV1" s="38"/>
      <c r="AW1" s="37" t="s">
        <v>38</v>
      </c>
      <c r="AX1" s="38"/>
      <c r="AY1" s="37" t="s">
        <v>13</v>
      </c>
      <c r="AZ1" s="38"/>
      <c r="BA1" s="37" t="s">
        <v>43</v>
      </c>
      <c r="BB1" s="38"/>
      <c r="BC1" s="37" t="s">
        <v>18</v>
      </c>
      <c r="BD1" s="38"/>
      <c r="BE1" s="37" t="s">
        <v>15</v>
      </c>
      <c r="BF1" s="37"/>
      <c r="BG1" s="41" t="s">
        <v>25</v>
      </c>
      <c r="BH1" s="42"/>
      <c r="BI1" s="37" t="s">
        <v>27</v>
      </c>
      <c r="BJ1" s="38"/>
      <c r="BK1" s="37" t="s">
        <v>22</v>
      </c>
      <c r="BL1" s="38"/>
      <c r="BM1" s="37" t="s">
        <v>46</v>
      </c>
      <c r="BN1" s="38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39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43">
        <f>BO3+BO4</f>
        <v>82</v>
      </c>
    </row>
    <row r="4" spans="1:68" x14ac:dyDescent="0.25">
      <c r="A4" s="40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43"/>
    </row>
    <row r="5" spans="1:68" x14ac:dyDescent="0.25">
      <c r="A5" s="39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43">
        <f t="shared" ref="BP5" si="1">BO5+BO6</f>
        <v>82</v>
      </c>
    </row>
    <row r="6" spans="1:68" x14ac:dyDescent="0.25">
      <c r="A6" s="40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43"/>
    </row>
    <row r="7" spans="1:68" x14ac:dyDescent="0.25">
      <c r="A7" s="39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43">
        <f t="shared" ref="BP7" si="2">BO7+BO8</f>
        <v>82</v>
      </c>
    </row>
    <row r="8" spans="1:68" x14ac:dyDescent="0.25">
      <c r="A8" s="40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43"/>
    </row>
    <row r="9" spans="1:68" x14ac:dyDescent="0.25">
      <c r="A9" s="39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43">
        <f t="shared" ref="BP9" si="3">BO9+BO10</f>
        <v>82</v>
      </c>
    </row>
    <row r="10" spans="1:68" x14ac:dyDescent="0.25">
      <c r="A10" s="40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43"/>
    </row>
    <row r="11" spans="1:68" x14ac:dyDescent="0.25">
      <c r="A11" s="39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43">
        <f t="shared" ref="BP11" si="4">BO11+BO12</f>
        <v>82</v>
      </c>
    </row>
    <row r="12" spans="1:68" x14ac:dyDescent="0.25">
      <c r="A12" s="40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43"/>
    </row>
    <row r="13" spans="1:68" x14ac:dyDescent="0.25">
      <c r="A13" s="39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43">
        <f t="shared" ref="BP13" si="5">BO13+BO14</f>
        <v>82</v>
      </c>
    </row>
    <row r="14" spans="1:68" x14ac:dyDescent="0.25">
      <c r="A14" s="40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43"/>
    </row>
    <row r="15" spans="1:68" x14ac:dyDescent="0.25">
      <c r="A15" s="39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43">
        <f t="shared" ref="BP15" si="6">BO15+BO16</f>
        <v>82</v>
      </c>
    </row>
    <row r="16" spans="1:68" x14ac:dyDescent="0.25">
      <c r="A16" s="40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43"/>
    </row>
    <row r="17" spans="1:68" x14ac:dyDescent="0.25">
      <c r="A17" s="39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43">
        <f t="shared" ref="BP17" si="7">BO17+BO18</f>
        <v>82</v>
      </c>
    </row>
    <row r="18" spans="1:68" x14ac:dyDescent="0.25">
      <c r="A18" s="40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43"/>
    </row>
    <row r="19" spans="1:68" x14ac:dyDescent="0.25">
      <c r="A19" s="39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43">
        <f t="shared" ref="BP19" si="8">BO19+BO20</f>
        <v>82</v>
      </c>
    </row>
    <row r="20" spans="1:68" x14ac:dyDescent="0.25">
      <c r="A20" s="40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43"/>
    </row>
    <row r="21" spans="1:68" x14ac:dyDescent="0.25">
      <c r="A21" s="39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43">
        <f t="shared" ref="BP21" si="9">BO21+BO22</f>
        <v>82</v>
      </c>
    </row>
    <row r="22" spans="1:68" x14ac:dyDescent="0.25">
      <c r="A22" s="40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43"/>
    </row>
    <row r="23" spans="1:68" x14ac:dyDescent="0.25">
      <c r="A23" s="39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43">
        <f t="shared" ref="BP23" si="10">BO23+BO24</f>
        <v>82</v>
      </c>
    </row>
    <row r="24" spans="1:68" x14ac:dyDescent="0.25">
      <c r="A24" s="40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43"/>
    </row>
    <row r="25" spans="1:68" x14ac:dyDescent="0.25">
      <c r="A25" s="39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43">
        <f t="shared" ref="BP25" si="11">BO25+BO26</f>
        <v>82</v>
      </c>
    </row>
    <row r="26" spans="1:68" x14ac:dyDescent="0.25">
      <c r="A26" s="40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43"/>
    </row>
    <row r="27" spans="1:68" x14ac:dyDescent="0.25">
      <c r="A27" s="39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43">
        <f t="shared" ref="BP27" si="12">BO27+BO28</f>
        <v>82</v>
      </c>
    </row>
    <row r="28" spans="1:68" x14ac:dyDescent="0.25">
      <c r="A28" s="40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43"/>
    </row>
    <row r="29" spans="1:68" x14ac:dyDescent="0.25">
      <c r="A29" s="39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43">
        <f t="shared" ref="BP29" si="13">BO29+BO30</f>
        <v>82</v>
      </c>
    </row>
    <row r="30" spans="1:68" x14ac:dyDescent="0.25">
      <c r="A30" s="40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43"/>
    </row>
    <row r="31" spans="1:68" x14ac:dyDescent="0.25">
      <c r="A31" s="39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43">
        <f t="shared" ref="BP31" si="14">BO31+BO32</f>
        <v>82</v>
      </c>
    </row>
    <row r="32" spans="1:68" x14ac:dyDescent="0.25">
      <c r="A32" s="40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43"/>
    </row>
    <row r="33" spans="1:68" x14ac:dyDescent="0.25">
      <c r="A33" s="39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43">
        <f t="shared" ref="BP33" si="15">BO33+BO34</f>
        <v>82</v>
      </c>
    </row>
    <row r="34" spans="1:68" x14ac:dyDescent="0.25">
      <c r="A34" s="40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43"/>
    </row>
    <row r="35" spans="1:68" x14ac:dyDescent="0.25">
      <c r="A35" s="39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43">
        <f t="shared" ref="BP35" si="16">BO35+BO36</f>
        <v>82</v>
      </c>
    </row>
    <row r="36" spans="1:68" x14ac:dyDescent="0.25">
      <c r="A36" s="40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43"/>
    </row>
    <row r="37" spans="1:68" x14ac:dyDescent="0.25">
      <c r="A37" s="39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43">
        <f t="shared" ref="BP37" si="17">BO37+BO38</f>
        <v>82</v>
      </c>
    </row>
    <row r="38" spans="1:68" x14ac:dyDescent="0.25">
      <c r="A38" s="40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43"/>
    </row>
    <row r="39" spans="1:68" x14ac:dyDescent="0.25">
      <c r="A39" s="39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43">
        <f t="shared" ref="BP39" si="18">BO39+BO40</f>
        <v>82</v>
      </c>
    </row>
    <row r="40" spans="1:68" x14ac:dyDescent="0.25">
      <c r="A40" s="40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43"/>
    </row>
    <row r="41" spans="1:68" x14ac:dyDescent="0.25">
      <c r="A41" s="39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43">
        <f t="shared" ref="BP41" si="19">BO41+BO42</f>
        <v>82</v>
      </c>
    </row>
    <row r="42" spans="1:68" x14ac:dyDescent="0.25">
      <c r="A42" s="40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43"/>
    </row>
    <row r="43" spans="1:68" x14ac:dyDescent="0.25">
      <c r="A43" s="39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43">
        <f t="shared" ref="BP43" si="20">BO43+BO44</f>
        <v>82</v>
      </c>
    </row>
    <row r="44" spans="1:68" x14ac:dyDescent="0.25">
      <c r="A44" s="40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43"/>
    </row>
    <row r="45" spans="1:68" x14ac:dyDescent="0.25">
      <c r="A45" s="39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43">
        <f t="shared" ref="BP45" si="21">BO45+BO46</f>
        <v>82</v>
      </c>
    </row>
    <row r="46" spans="1:68" x14ac:dyDescent="0.25">
      <c r="A46" s="40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43"/>
    </row>
    <row r="47" spans="1:68" x14ac:dyDescent="0.25">
      <c r="A47" s="39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43">
        <f t="shared" ref="BP47" si="22">BO47+BO48</f>
        <v>82</v>
      </c>
    </row>
    <row r="48" spans="1:68" x14ac:dyDescent="0.25">
      <c r="A48" s="40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43"/>
    </row>
    <row r="49" spans="1:68" x14ac:dyDescent="0.25">
      <c r="A49" s="39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43">
        <f t="shared" ref="BP49" si="23">BO49+BO50</f>
        <v>82</v>
      </c>
    </row>
    <row r="50" spans="1:68" x14ac:dyDescent="0.25">
      <c r="A50" s="40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43"/>
    </row>
    <row r="51" spans="1:68" x14ac:dyDescent="0.25">
      <c r="A51" s="39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43">
        <f t="shared" ref="BP51" si="24">BO51+BO52</f>
        <v>82</v>
      </c>
    </row>
    <row r="52" spans="1:68" x14ac:dyDescent="0.25">
      <c r="A52" s="40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43"/>
    </row>
    <row r="53" spans="1:68" x14ac:dyDescent="0.25">
      <c r="A53" s="39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43">
        <f t="shared" ref="BP53" si="25">BO53+BO54</f>
        <v>82</v>
      </c>
    </row>
    <row r="54" spans="1:68" x14ac:dyDescent="0.25">
      <c r="A54" s="40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43"/>
    </row>
    <row r="55" spans="1:68" x14ac:dyDescent="0.25">
      <c r="A55" s="39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43">
        <f t="shared" ref="BP55" si="26">BO55+BO56</f>
        <v>82</v>
      </c>
    </row>
    <row r="56" spans="1:68" x14ac:dyDescent="0.25">
      <c r="A56" s="40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43"/>
    </row>
    <row r="57" spans="1:68" x14ac:dyDescent="0.25">
      <c r="A57" s="39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43">
        <f t="shared" ref="BP57" si="27">BO57+BO58</f>
        <v>82</v>
      </c>
    </row>
    <row r="58" spans="1:68" x14ac:dyDescent="0.25">
      <c r="A58" s="40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43"/>
    </row>
    <row r="59" spans="1:68" x14ac:dyDescent="0.25">
      <c r="A59" s="39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43">
        <f t="shared" ref="BP59" si="28">BO59+BO60</f>
        <v>82</v>
      </c>
    </row>
    <row r="60" spans="1:68" x14ac:dyDescent="0.25">
      <c r="A60" s="40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43"/>
    </row>
    <row r="61" spans="1:68" x14ac:dyDescent="0.25">
      <c r="A61" s="39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43">
        <f t="shared" ref="BP61" si="29">BO61+BO62</f>
        <v>82</v>
      </c>
    </row>
    <row r="62" spans="1:68" x14ac:dyDescent="0.25">
      <c r="A62" s="40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43"/>
    </row>
    <row r="63" spans="1:68" x14ac:dyDescent="0.25">
      <c r="A63" s="39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43">
        <f t="shared" ref="BP63" si="30">BO63+BO64</f>
        <v>82</v>
      </c>
    </row>
    <row r="64" spans="1:68" x14ac:dyDescent="0.25">
      <c r="A64" s="40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43"/>
    </row>
    <row r="65" spans="1:68" x14ac:dyDescent="0.25">
      <c r="A65" s="39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43">
        <f t="shared" ref="BP65" si="31">BO65+BO66</f>
        <v>82</v>
      </c>
    </row>
    <row r="66" spans="1:68" x14ac:dyDescent="0.25">
      <c r="A66" s="40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43"/>
    </row>
    <row r="67" spans="1:68" x14ac:dyDescent="0.25">
      <c r="B67" s="22"/>
    </row>
  </sheetData>
  <mergeCells count="96">
    <mergeCell ref="BP65:BP66"/>
    <mergeCell ref="BP51:BP52"/>
    <mergeCell ref="BP53:BP54"/>
    <mergeCell ref="BP55:BP56"/>
    <mergeCell ref="BP57:BP58"/>
    <mergeCell ref="BP59:BP60"/>
    <mergeCell ref="BP61:BP62"/>
    <mergeCell ref="BP41:BP42"/>
    <mergeCell ref="BP43:BP44"/>
    <mergeCell ref="BP45:BP46"/>
    <mergeCell ref="BP47:BP48"/>
    <mergeCell ref="BP63:BP64"/>
    <mergeCell ref="BP15:BP16"/>
    <mergeCell ref="BP17:BP18"/>
    <mergeCell ref="BP19:BP20"/>
    <mergeCell ref="BP21:BP22"/>
    <mergeCell ref="BP23:BP24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3:BP4"/>
    <mergeCell ref="BP5:BP6"/>
    <mergeCell ref="BP7:BP8"/>
    <mergeCell ref="BP9:BP10"/>
    <mergeCell ref="BP11:BP12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M3" sqref="M3:BN14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37" t="s">
        <v>47</v>
      </c>
      <c r="D1" s="38"/>
      <c r="E1" s="37" t="s">
        <v>16</v>
      </c>
      <c r="F1" s="38"/>
      <c r="G1" s="37" t="s">
        <v>29</v>
      </c>
      <c r="H1" s="38"/>
      <c r="I1" s="37" t="s">
        <v>44</v>
      </c>
      <c r="J1" s="38"/>
      <c r="K1" s="37" t="s">
        <v>36</v>
      </c>
      <c r="L1" s="38"/>
      <c r="M1" s="37" t="s">
        <v>24</v>
      </c>
      <c r="N1" s="38"/>
      <c r="O1" s="37" t="s">
        <v>17</v>
      </c>
      <c r="P1" s="38"/>
      <c r="Q1" s="37" t="s">
        <v>26</v>
      </c>
      <c r="R1" s="38"/>
      <c r="S1" s="37" t="s">
        <v>34</v>
      </c>
      <c r="T1" s="38"/>
      <c r="U1" s="37" t="s">
        <v>31</v>
      </c>
      <c r="V1" s="38"/>
      <c r="W1" s="37" t="s">
        <v>23</v>
      </c>
      <c r="X1" s="38"/>
      <c r="Y1" s="37" t="s">
        <v>14</v>
      </c>
      <c r="Z1" s="38"/>
      <c r="AA1" s="37" t="s">
        <v>28</v>
      </c>
      <c r="AB1" s="38"/>
      <c r="AC1" s="37" t="s">
        <v>37</v>
      </c>
      <c r="AD1" s="38"/>
      <c r="AE1" s="37" t="s">
        <v>19</v>
      </c>
      <c r="AF1" s="38"/>
      <c r="AG1" s="37" t="s">
        <v>32</v>
      </c>
      <c r="AH1" s="38"/>
      <c r="AI1" s="37" t="s">
        <v>35</v>
      </c>
      <c r="AJ1" s="38"/>
      <c r="AK1" s="37" t="s">
        <v>33</v>
      </c>
      <c r="AL1" s="38"/>
      <c r="AM1" s="37" t="s">
        <v>20</v>
      </c>
      <c r="AN1" s="38"/>
      <c r="AO1" s="37" t="s">
        <v>30</v>
      </c>
      <c r="AP1" s="38"/>
      <c r="AQ1" s="37" t="s">
        <v>45</v>
      </c>
      <c r="AR1" s="38"/>
      <c r="AS1" s="37" t="s">
        <v>21</v>
      </c>
      <c r="AT1" s="38"/>
      <c r="AU1" s="37" t="s">
        <v>12</v>
      </c>
      <c r="AV1" s="38"/>
      <c r="AW1" s="37" t="s">
        <v>38</v>
      </c>
      <c r="AX1" s="38"/>
      <c r="AY1" s="37" t="s">
        <v>13</v>
      </c>
      <c r="AZ1" s="38"/>
      <c r="BA1" s="37" t="s">
        <v>43</v>
      </c>
      <c r="BB1" s="38"/>
      <c r="BC1" s="37" t="s">
        <v>18</v>
      </c>
      <c r="BD1" s="38"/>
      <c r="BE1" s="37" t="s">
        <v>15</v>
      </c>
      <c r="BF1" s="37"/>
      <c r="BG1" s="41" t="s">
        <v>25</v>
      </c>
      <c r="BH1" s="42"/>
      <c r="BI1" s="37" t="s">
        <v>27</v>
      </c>
      <c r="BJ1" s="38"/>
      <c r="BK1" s="37" t="s">
        <v>22</v>
      </c>
      <c r="BL1" s="38"/>
      <c r="BM1" s="37" t="s">
        <v>46</v>
      </c>
      <c r="BN1" s="38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4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43">
        <f>BO3+BO4</f>
        <v>3</v>
      </c>
      <c r="BQ3" s="39">
        <f>82-BP3</f>
        <v>79</v>
      </c>
    </row>
    <row r="4" spans="1:69" x14ac:dyDescent="0.25">
      <c r="A4" s="40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1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1</v>
      </c>
      <c r="BP4" s="43"/>
      <c r="BQ4" s="39"/>
    </row>
    <row r="5" spans="1:69" x14ac:dyDescent="0.25">
      <c r="A5" s="44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1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2</v>
      </c>
      <c r="BP5" s="43">
        <f t="shared" ref="BP5" si="1">BO5+BO6</f>
        <v>5</v>
      </c>
      <c r="BQ5" s="39">
        <f t="shared" ref="BQ5" si="2">82-BP5</f>
        <v>77</v>
      </c>
    </row>
    <row r="6" spans="1:69" x14ac:dyDescent="0.25">
      <c r="A6" s="40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43"/>
      <c r="BQ6" s="39"/>
    </row>
    <row r="7" spans="1:69" x14ac:dyDescent="0.25">
      <c r="A7" s="44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0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1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2</v>
      </c>
      <c r="BP7" s="43">
        <f t="shared" ref="BP7" si="3">BO7+BO8</f>
        <v>5</v>
      </c>
      <c r="BQ7" s="39">
        <f t="shared" ref="BQ7" si="4">82-BP7</f>
        <v>77</v>
      </c>
    </row>
    <row r="8" spans="1:69" x14ac:dyDescent="0.25">
      <c r="A8" s="40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43"/>
      <c r="BQ8" s="39"/>
    </row>
    <row r="9" spans="1:69" x14ac:dyDescent="0.25">
      <c r="A9" s="44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43">
        <f t="shared" ref="BP9" si="5">BO9+BO10</f>
        <v>2</v>
      </c>
      <c r="BQ9" s="39">
        <f t="shared" ref="BQ9" si="6">82-BP9</f>
        <v>80</v>
      </c>
    </row>
    <row r="10" spans="1:69" x14ac:dyDescent="0.25">
      <c r="A10" s="40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43"/>
      <c r="BQ10" s="39"/>
    </row>
    <row r="11" spans="1:69" x14ac:dyDescent="0.25">
      <c r="A11" s="44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43">
        <f t="shared" ref="BP11" si="7">BO11+BO12</f>
        <v>3</v>
      </c>
      <c r="BQ11" s="39">
        <f t="shared" ref="BQ11" si="8">82-BP11</f>
        <v>79</v>
      </c>
    </row>
    <row r="12" spans="1:69" x14ac:dyDescent="0.25">
      <c r="A12" s="40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0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1</v>
      </c>
      <c r="BP12" s="43"/>
      <c r="BQ12" s="39"/>
    </row>
    <row r="13" spans="1:69" x14ac:dyDescent="0.25">
      <c r="A13" s="44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43">
        <f t="shared" ref="BP13" si="9">BO13+BO14</f>
        <v>4</v>
      </c>
      <c r="BQ13" s="39">
        <f t="shared" ref="BQ13" si="10">82-BP13</f>
        <v>78</v>
      </c>
    </row>
    <row r="14" spans="1:69" x14ac:dyDescent="0.25">
      <c r="A14" s="40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43"/>
      <c r="BQ14" s="39"/>
    </row>
    <row r="15" spans="1:69" x14ac:dyDescent="0.25">
      <c r="A15" s="44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43">
        <f t="shared" ref="BP15" si="11">BO15+BO16</f>
        <v>4</v>
      </c>
      <c r="BQ15" s="39">
        <f t="shared" ref="BQ15" si="12">82-BP15</f>
        <v>78</v>
      </c>
    </row>
    <row r="16" spans="1:69" x14ac:dyDescent="0.25">
      <c r="A16" s="40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0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0</v>
      </c>
      <c r="BP16" s="43"/>
      <c r="BQ16" s="39"/>
    </row>
    <row r="17" spans="1:69" x14ac:dyDescent="0.25">
      <c r="A17" s="44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43">
        <f t="shared" ref="BP17" si="13">BO17+BO18</f>
        <v>4</v>
      </c>
      <c r="BQ17" s="39">
        <f t="shared" ref="BQ17" si="14">82-BP17</f>
        <v>78</v>
      </c>
    </row>
    <row r="18" spans="1:69" x14ac:dyDescent="0.25">
      <c r="A18" s="40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1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3</v>
      </c>
      <c r="BP18" s="43"/>
      <c r="BQ18" s="39"/>
    </row>
    <row r="19" spans="1:69" x14ac:dyDescent="0.25">
      <c r="A19" s="44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0</v>
      </c>
      <c r="BO19" s="29">
        <f t="shared" si="0"/>
        <v>1</v>
      </c>
      <c r="BP19" s="43">
        <f t="shared" ref="BP19" si="15">BO19+BO20</f>
        <v>4</v>
      </c>
      <c r="BQ19" s="39">
        <f t="shared" ref="BQ19" si="16">82-BP19</f>
        <v>78</v>
      </c>
    </row>
    <row r="20" spans="1:69" x14ac:dyDescent="0.25">
      <c r="A20" s="40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43"/>
      <c r="BQ20" s="39"/>
    </row>
    <row r="21" spans="1:69" x14ac:dyDescent="0.25">
      <c r="A21" s="44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43">
        <f t="shared" ref="BP21" si="17">BO21+BO22</f>
        <v>3</v>
      </c>
      <c r="BQ21" s="39">
        <f t="shared" ref="BQ21" si="18">82-BP21</f>
        <v>79</v>
      </c>
    </row>
    <row r="22" spans="1:69" x14ac:dyDescent="0.25">
      <c r="A22" s="40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0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2</v>
      </c>
      <c r="BP22" s="43"/>
      <c r="BQ22" s="39"/>
    </row>
    <row r="23" spans="1:69" x14ac:dyDescent="0.25">
      <c r="A23" s="44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0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0</v>
      </c>
      <c r="BP23" s="43">
        <f t="shared" ref="BP23" si="19">BO23+BO24</f>
        <v>4</v>
      </c>
      <c r="BQ23" s="39">
        <f t="shared" ref="BQ23" si="20">82-BP23</f>
        <v>78</v>
      </c>
    </row>
    <row r="24" spans="1:69" x14ac:dyDescent="0.25">
      <c r="A24" s="40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43"/>
      <c r="BQ24" s="39"/>
    </row>
    <row r="25" spans="1:69" x14ac:dyDescent="0.25">
      <c r="A25" s="44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43">
        <f t="shared" ref="BP25" si="21">BO25+BO26</f>
        <v>5</v>
      </c>
      <c r="BQ25" s="39">
        <f t="shared" ref="BQ25" si="22">82-BP25</f>
        <v>77</v>
      </c>
    </row>
    <row r="26" spans="1:69" x14ac:dyDescent="0.25">
      <c r="A26" s="40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0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1</v>
      </c>
      <c r="BP26" s="43"/>
      <c r="BQ26" s="39"/>
    </row>
    <row r="27" spans="1:69" x14ac:dyDescent="0.25">
      <c r="A27" s="44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0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1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4</v>
      </c>
      <c r="BP27" s="43">
        <f t="shared" ref="BP27" si="23">BO27+BO28</f>
        <v>4</v>
      </c>
      <c r="BQ27" s="39">
        <f t="shared" ref="BQ27" si="24">82-BP27</f>
        <v>78</v>
      </c>
    </row>
    <row r="28" spans="1:69" x14ac:dyDescent="0.25">
      <c r="A28" s="40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43"/>
      <c r="BQ28" s="39"/>
    </row>
    <row r="29" spans="1:69" x14ac:dyDescent="0.25">
      <c r="A29" s="44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43">
        <f t="shared" ref="BP29" si="25">BO29+BO30</f>
        <v>4</v>
      </c>
      <c r="BQ29" s="39">
        <f t="shared" ref="BQ29" si="26">82-BP29</f>
        <v>78</v>
      </c>
    </row>
    <row r="30" spans="1:69" x14ac:dyDescent="0.25">
      <c r="A30" s="40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43"/>
      <c r="BQ30" s="39"/>
    </row>
    <row r="31" spans="1:69" x14ac:dyDescent="0.25">
      <c r="A31" s="44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43">
        <f t="shared" ref="BP31" si="27">BO31+BO32</f>
        <v>4</v>
      </c>
      <c r="BQ31" s="39">
        <f t="shared" ref="BQ31" si="28">82-BP31</f>
        <v>78</v>
      </c>
    </row>
    <row r="32" spans="1:69" x14ac:dyDescent="0.25">
      <c r="A32" s="40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0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3</v>
      </c>
      <c r="BP32" s="43"/>
      <c r="BQ32" s="39"/>
    </row>
    <row r="33" spans="1:69" x14ac:dyDescent="0.25">
      <c r="A33" s="44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0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3</v>
      </c>
      <c r="BP33" s="43">
        <f t="shared" ref="BP33" si="29">BO33+BO34</f>
        <v>6</v>
      </c>
      <c r="BQ33" s="39">
        <f t="shared" ref="BQ33" si="30">82-BP33</f>
        <v>76</v>
      </c>
    </row>
    <row r="34" spans="1:69" x14ac:dyDescent="0.25">
      <c r="A34" s="40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43"/>
      <c r="BQ34" s="39"/>
    </row>
    <row r="35" spans="1:69" x14ac:dyDescent="0.25">
      <c r="A35" s="44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43">
        <f t="shared" ref="BP35" si="31">BO35+BO36</f>
        <v>3</v>
      </c>
      <c r="BQ35" s="39">
        <f t="shared" ref="BQ35" si="32">82-BP35</f>
        <v>79</v>
      </c>
    </row>
    <row r="36" spans="1:69" x14ac:dyDescent="0.25">
      <c r="A36" s="40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0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2</v>
      </c>
      <c r="BP36" s="43"/>
      <c r="BQ36" s="39"/>
    </row>
    <row r="37" spans="1:69" x14ac:dyDescent="0.25">
      <c r="A37" s="44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0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2</v>
      </c>
      <c r="BP37" s="43">
        <f t="shared" ref="BP37" si="33">BO37+BO38</f>
        <v>3</v>
      </c>
      <c r="BQ37" s="39">
        <f t="shared" ref="BQ37" si="34">82-BP37</f>
        <v>79</v>
      </c>
    </row>
    <row r="38" spans="1:69" x14ac:dyDescent="0.25">
      <c r="A38" s="40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43"/>
      <c r="BQ38" s="39"/>
    </row>
    <row r="39" spans="1:69" x14ac:dyDescent="0.25">
      <c r="A39" s="44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0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1</v>
      </c>
      <c r="BP39" s="43">
        <f t="shared" ref="BP39" si="35">BO39+BO40</f>
        <v>3</v>
      </c>
      <c r="BQ39" s="39">
        <f t="shared" ref="BQ39" si="36">82-BP39</f>
        <v>79</v>
      </c>
    </row>
    <row r="40" spans="1:69" x14ac:dyDescent="0.25">
      <c r="A40" s="40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43"/>
      <c r="BQ40" s="39"/>
    </row>
    <row r="41" spans="1:69" x14ac:dyDescent="0.25">
      <c r="A41" s="44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43">
        <f t="shared" ref="BP41" si="37">BO41+BO42</f>
        <v>3</v>
      </c>
      <c r="BQ41" s="39">
        <f t="shared" ref="BQ41" si="38">82-BP41</f>
        <v>79</v>
      </c>
    </row>
    <row r="42" spans="1:69" x14ac:dyDescent="0.25">
      <c r="A42" s="40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0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2</v>
      </c>
      <c r="BP42" s="43"/>
      <c r="BQ42" s="39"/>
    </row>
    <row r="43" spans="1:69" x14ac:dyDescent="0.25">
      <c r="A43" s="44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0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3</v>
      </c>
      <c r="BP43" s="43">
        <f t="shared" ref="BP43" si="39">BO43+BO44</f>
        <v>3</v>
      </c>
      <c r="BQ43" s="39">
        <f t="shared" ref="BQ43" si="40">82-BP43</f>
        <v>79</v>
      </c>
    </row>
    <row r="44" spans="1:69" x14ac:dyDescent="0.25">
      <c r="A44" s="40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43"/>
      <c r="BQ44" s="39"/>
    </row>
    <row r="45" spans="1:69" x14ac:dyDescent="0.25">
      <c r="A45" s="44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43">
        <f t="shared" ref="BP45" si="41">BO45+BO46</f>
        <v>5</v>
      </c>
      <c r="BQ45" s="39">
        <f t="shared" ref="BQ45" si="42">82-BP45</f>
        <v>77</v>
      </c>
    </row>
    <row r="46" spans="1:69" x14ac:dyDescent="0.25">
      <c r="A46" s="40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1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2</v>
      </c>
      <c r="BP46" s="43"/>
      <c r="BQ46" s="39"/>
    </row>
    <row r="47" spans="1:69" x14ac:dyDescent="0.25">
      <c r="A47" s="44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43">
        <f t="shared" ref="BP47" si="43">BO47+BO48</f>
        <v>4</v>
      </c>
      <c r="BQ47" s="39">
        <f t="shared" ref="BQ47" si="44">82-BP47</f>
        <v>78</v>
      </c>
    </row>
    <row r="48" spans="1:69" x14ac:dyDescent="0.25">
      <c r="A48" s="40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0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1</v>
      </c>
      <c r="BP48" s="43"/>
      <c r="BQ48" s="39"/>
    </row>
    <row r="49" spans="1:69" x14ac:dyDescent="0.25">
      <c r="A49" s="44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0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1</v>
      </c>
      <c r="BP49" s="43">
        <f t="shared" ref="BP49" si="45">BO49+BO50</f>
        <v>3</v>
      </c>
      <c r="BQ49" s="39">
        <f t="shared" ref="BQ49" si="46">82-BP49</f>
        <v>79</v>
      </c>
    </row>
    <row r="50" spans="1:69" x14ac:dyDescent="0.25">
      <c r="A50" s="40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43"/>
      <c r="BQ50" s="39"/>
    </row>
    <row r="51" spans="1:69" x14ac:dyDescent="0.25">
      <c r="A51" s="44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43">
        <f t="shared" ref="BP51" si="47">BO51+BO52</f>
        <v>4</v>
      </c>
      <c r="BQ51" s="39">
        <f t="shared" ref="BQ51" si="48">82-BP51</f>
        <v>78</v>
      </c>
    </row>
    <row r="52" spans="1:69" x14ac:dyDescent="0.25">
      <c r="A52" s="40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0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1</v>
      </c>
      <c r="BP52" s="43"/>
      <c r="BQ52" s="39"/>
    </row>
    <row r="53" spans="1:69" x14ac:dyDescent="0.25">
      <c r="A53" s="44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43">
        <f t="shared" ref="BP53" si="49">BO53+BO54</f>
        <v>2</v>
      </c>
      <c r="BQ53" s="39">
        <f t="shared" ref="BQ53" si="50">82-BP53</f>
        <v>80</v>
      </c>
    </row>
    <row r="54" spans="1:69" x14ac:dyDescent="0.25">
      <c r="A54" s="40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0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1</v>
      </c>
      <c r="BP54" s="43"/>
      <c r="BQ54" s="39"/>
    </row>
    <row r="55" spans="1:69" x14ac:dyDescent="0.25">
      <c r="A55" s="44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43">
        <f t="shared" ref="BP55" si="51">BO55+BO56</f>
        <v>4</v>
      </c>
      <c r="BQ55" s="39">
        <f t="shared" ref="BQ55" si="52">82-BP55</f>
        <v>78</v>
      </c>
    </row>
    <row r="56" spans="1:69" x14ac:dyDescent="0.25">
      <c r="A56" s="40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1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2</v>
      </c>
      <c r="BP56" s="43"/>
      <c r="BQ56" s="39"/>
    </row>
    <row r="57" spans="1:69" x14ac:dyDescent="0.25">
      <c r="A57" s="44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1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4</v>
      </c>
      <c r="BP57" s="43">
        <f t="shared" ref="BP57" si="53">BO57+BO58</f>
        <v>5</v>
      </c>
      <c r="BQ57" s="39">
        <f t="shared" ref="BQ57" si="54">82-BP57</f>
        <v>77</v>
      </c>
    </row>
    <row r="58" spans="1:69" x14ac:dyDescent="0.25">
      <c r="A58" s="40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43"/>
      <c r="BQ58" s="39"/>
    </row>
    <row r="59" spans="1:69" x14ac:dyDescent="0.25">
      <c r="A59" s="44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0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1</v>
      </c>
      <c r="BP59" s="43">
        <f t="shared" ref="BP59" si="55">BO59+BO60</f>
        <v>3</v>
      </c>
      <c r="BQ59" s="39">
        <f t="shared" ref="BQ59" si="56">82-BP59</f>
        <v>79</v>
      </c>
    </row>
    <row r="60" spans="1:69" x14ac:dyDescent="0.25">
      <c r="A60" s="40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43"/>
      <c r="BQ60" s="39"/>
    </row>
    <row r="61" spans="1:69" x14ac:dyDescent="0.25">
      <c r="A61" s="44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0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1</v>
      </c>
      <c r="BP61" s="43">
        <f t="shared" ref="BP61" si="57">BO61+BO62</f>
        <v>4</v>
      </c>
      <c r="BQ61" s="39">
        <f t="shared" ref="BQ61" si="58">82-BP61</f>
        <v>78</v>
      </c>
    </row>
    <row r="62" spans="1:69" x14ac:dyDescent="0.25">
      <c r="A62" s="40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43"/>
      <c r="BQ62" s="39"/>
    </row>
    <row r="63" spans="1:69" x14ac:dyDescent="0.25">
      <c r="A63" s="44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43">
        <f t="shared" ref="BP63" si="59">BO63+BO64</f>
        <v>3</v>
      </c>
      <c r="BQ63" s="39">
        <f t="shared" ref="BQ63" si="60">82-BP63</f>
        <v>79</v>
      </c>
    </row>
    <row r="64" spans="1:69" x14ac:dyDescent="0.25">
      <c r="A64" s="40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43"/>
      <c r="BQ64" s="39"/>
    </row>
    <row r="65" spans="1:69" x14ac:dyDescent="0.25">
      <c r="A65" s="44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43">
        <f t="shared" ref="BP65" si="61">BO65+BO66</f>
        <v>2</v>
      </c>
      <c r="BQ65" s="39">
        <f t="shared" ref="BQ65" si="62">82-BP65</f>
        <v>80</v>
      </c>
    </row>
    <row r="66" spans="1:69" x14ac:dyDescent="0.25">
      <c r="A66" s="40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0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2</v>
      </c>
      <c r="BP66" s="43"/>
      <c r="BQ66" s="39"/>
    </row>
    <row r="67" spans="1:69" x14ac:dyDescent="0.25">
      <c r="BP67">
        <f>SUM(BP3:BP66)/2</f>
        <v>59</v>
      </c>
      <c r="BQ67">
        <f>SUM(BQ3:BQ66)/2</f>
        <v>1253</v>
      </c>
    </row>
  </sheetData>
  <mergeCells count="128"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AA1:AB1"/>
    <mergeCell ref="AC1:AD1"/>
    <mergeCell ref="AE1:AF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BS99"/>
  <sheetViews>
    <sheetView workbookViewId="0">
      <pane xSplit="1" topLeftCell="B1" activePane="topRight" state="frozen"/>
      <selection pane="topRight" activeCell="A5" sqref="A5"/>
    </sheetView>
  </sheetViews>
  <sheetFormatPr defaultRowHeight="15" x14ac:dyDescent="0.25"/>
  <cols>
    <col min="1" max="1" width="5.140625" bestFit="1" customWidth="1"/>
    <col min="2" max="2" width="2.7109375" bestFit="1" customWidth="1"/>
    <col min="3" max="3" width="2.5703125" bestFit="1" customWidth="1"/>
    <col min="4" max="24" width="3.140625" customWidth="1"/>
    <col min="25" max="25" width="3" customWidth="1"/>
    <col min="26" max="27" width="3" bestFit="1" customWidth="1"/>
    <col min="28" max="28" width="2.7109375" bestFit="1" customWidth="1"/>
    <col min="29" max="30" width="3" bestFit="1" customWidth="1"/>
    <col min="31" max="31" width="3.7109375" bestFit="1" customWidth="1"/>
    <col min="32" max="33" width="3" bestFit="1" customWidth="1"/>
    <col min="34" max="34" width="3.7109375" bestFit="1" customWidth="1"/>
    <col min="35" max="36" width="5.5703125" bestFit="1" customWidth="1"/>
    <col min="37" max="37" width="6.28515625" bestFit="1" customWidth="1"/>
    <col min="38" max="40" width="2" bestFit="1" customWidth="1"/>
    <col min="41" max="43" width="2.7109375" bestFit="1" customWidth="1"/>
    <col min="44" max="45" width="2" bestFit="1" customWidth="1"/>
    <col min="46" max="46" width="30.140625" customWidth="1"/>
  </cols>
  <sheetData>
    <row r="1" spans="1:45" s="34" customFormat="1" ht="57" customHeight="1" x14ac:dyDescent="0.25">
      <c r="A1" s="34" t="s">
        <v>42</v>
      </c>
      <c r="B1" s="34" t="s">
        <v>95</v>
      </c>
      <c r="C1" s="34" t="s">
        <v>96</v>
      </c>
      <c r="D1" s="34" t="s">
        <v>94</v>
      </c>
      <c r="E1" s="34" t="s">
        <v>61</v>
      </c>
      <c r="F1" s="34" t="s">
        <v>62</v>
      </c>
      <c r="G1" s="34" t="s">
        <v>63</v>
      </c>
      <c r="H1" s="34" t="s">
        <v>64</v>
      </c>
      <c r="I1" s="34" t="s">
        <v>112</v>
      </c>
      <c r="J1" s="34" t="s">
        <v>113</v>
      </c>
      <c r="K1" s="34" t="s">
        <v>114</v>
      </c>
      <c r="L1" s="34" t="s">
        <v>65</v>
      </c>
      <c r="M1" s="34" t="s">
        <v>118</v>
      </c>
      <c r="N1" s="34" t="s">
        <v>91</v>
      </c>
      <c r="O1" s="34" t="s">
        <v>92</v>
      </c>
      <c r="P1" s="34" t="s">
        <v>66</v>
      </c>
      <c r="Q1" s="34" t="s">
        <v>115</v>
      </c>
      <c r="R1" s="34" t="s">
        <v>116</v>
      </c>
      <c r="S1" s="34" t="s">
        <v>117</v>
      </c>
      <c r="T1" s="34" t="s">
        <v>67</v>
      </c>
      <c r="U1" s="34" t="s">
        <v>119</v>
      </c>
      <c r="V1" s="34" t="s">
        <v>108</v>
      </c>
      <c r="W1" s="34" t="s">
        <v>109</v>
      </c>
      <c r="X1" s="34" t="s">
        <v>110</v>
      </c>
      <c r="Y1" s="34" t="s">
        <v>111</v>
      </c>
      <c r="Z1" s="34" t="s">
        <v>68</v>
      </c>
      <c r="AA1" s="34" t="s">
        <v>69</v>
      </c>
      <c r="AB1" s="34" t="s">
        <v>70</v>
      </c>
      <c r="AC1" s="34" t="s">
        <v>71</v>
      </c>
      <c r="AD1" s="34" t="s">
        <v>76</v>
      </c>
      <c r="AE1" s="34" t="s">
        <v>72</v>
      </c>
      <c r="AF1" s="34" t="s">
        <v>73</v>
      </c>
      <c r="AG1" s="34" t="s">
        <v>74</v>
      </c>
      <c r="AH1" s="34" t="s">
        <v>75</v>
      </c>
      <c r="AI1" s="34" t="s">
        <v>101</v>
      </c>
      <c r="AJ1" s="34" t="s">
        <v>102</v>
      </c>
      <c r="AK1" s="34" t="s">
        <v>103</v>
      </c>
      <c r="AL1" s="34" t="s">
        <v>54</v>
      </c>
      <c r="AM1" s="34" t="s">
        <v>55</v>
      </c>
      <c r="AN1" s="34" t="s">
        <v>48</v>
      </c>
      <c r="AO1" s="34" t="s">
        <v>49</v>
      </c>
      <c r="AP1" s="34" t="s">
        <v>50</v>
      </c>
      <c r="AQ1" s="34" t="s">
        <v>51</v>
      </c>
      <c r="AR1" s="34" t="s">
        <v>52</v>
      </c>
      <c r="AS1" s="34" t="s">
        <v>53</v>
      </c>
    </row>
    <row r="2" spans="1:45" x14ac:dyDescent="0.25">
      <c r="A2" t="s">
        <v>47</v>
      </c>
      <c r="B2" t="s">
        <v>97</v>
      </c>
      <c r="C2" t="s">
        <v>100</v>
      </c>
      <c r="D2">
        <f>COUNTIFS(DataRegularSeason20242025!$D$3:$D$1315,$A2,DataRegularSeason20242025!$R$3:$R$1315,1) + COUNTIFS(DataRegularSeason20242025!$E$3:$E$1315,$A2,DataRegularSeason20242025!$R$3:$R$1315,1)</f>
        <v>1</v>
      </c>
      <c r="E2">
        <f>COUNTIFS(DataRegularSeason20242025!$N$3:$N$1315,1,DataRegularSeason20242025!$D$3:$D$1315,$A2)</f>
        <v>2</v>
      </c>
      <c r="F2">
        <f>COUNTIFS(DataRegularSeason20242025!$E$3:$E$1315,$A2,DataRegularSeason20242025!$N$3:$N$1315,1)</f>
        <v>1</v>
      </c>
      <c r="G2">
        <f>E2+F2</f>
        <v>3</v>
      </c>
      <c r="H2">
        <f>COUNTIFS(DataRegularSeason20242025!$D$3:$D$1315,$A2, DataRegularSeason20242025!$L$3:$L$1315, $A2,DataRegularSeason20242025!$N$3:$N$1315,1)</f>
        <v>1</v>
      </c>
      <c r="I2">
        <f>COUNTIFS(DataRegularSeason20242025!$D$3:$D$1315,$A2, DataRegularSeason20242025!$L$3:$L$1315, $A2,DataRegularSeason20242025!$N$3:$N$1315,1,DataRegularSeason20242025!$M$3:$M$1315,"REG")</f>
        <v>1</v>
      </c>
      <c r="J2">
        <f>COUNTIFS(DataRegularSeason20242025!$D$3:$D$1315,$A2, DataRegularSeason20242025!$L$3:$L$1315, $A2,DataRegularSeason20242025!$N$3:$N$1315,1,DataRegularSeason20242025!$M$3:$M$1315,"OT")</f>
        <v>0</v>
      </c>
      <c r="K2">
        <f>COUNTIFS(DataRegularSeason20242025!$D$3:$D$1315,$A2, DataRegularSeason20242025!$L$3:$L$1315, $A2,DataRegularSeason20242025!$N$3:$N$1315,1,DataRegularSeason20242025!$M$3:$M$1315,"SO")</f>
        <v>0</v>
      </c>
      <c r="L2">
        <f>E2-H2</f>
        <v>1</v>
      </c>
      <c r="M2">
        <f>COUNTIFS(DataRegularSeason20242025!$D$3:$D$1315,$A2, DataRegularSeason20242025!$S$3:$S$1315, $A2,DataRegularSeason20242025!$M$3:$M$1315,"REG")</f>
        <v>1</v>
      </c>
      <c r="N2">
        <f>COUNTIFS(DataRegularSeason20242025!$D$3:$D$1315,$A2, DataRegularSeason20242025!$S$3:$S$1315, $A2,DataRegularSeason20242025!$M$3:$M$1315,"OT")</f>
        <v>0</v>
      </c>
      <c r="O2">
        <f>COUNTIFS(DataRegularSeason20242025!$D$3:$D$1315,$A2, DataRegularSeason20242025!$S$3:$S$1315, $A2,DataRegularSeason20242025!$M$3:$M$1315,"SO")</f>
        <v>0</v>
      </c>
      <c r="P2">
        <f>COUNTIFS(DataRegularSeason20242025!$E$3:$E$1315,$A2, DataRegularSeason20242025!$L$3:$L$1315, $A2, DataRegularSeason20242025!$N$3:$N$1315,1)</f>
        <v>1</v>
      </c>
      <c r="Q2">
        <f>COUNTIFS(DataRegularSeason20242025!$E$3:$E$1315,$A2, DataRegularSeason20242025!$L$3:$L$1315, $A2,DataRegularSeason20242025!$N$3:$N$1315,1,DataRegularSeason20242025!$M$3:$M$1315,"REG")</f>
        <v>0</v>
      </c>
      <c r="R2">
        <f>COUNTIFS(DataRegularSeason20242025!$E$3:$E$1315,$A2, DataRegularSeason20242025!$L$3:$L$1315, $A2,DataRegularSeason20242025!$N$3:$N$1315,1,DataRegularSeason20242025!$M$3:$M$1315,"OT")</f>
        <v>1</v>
      </c>
      <c r="S2">
        <f>COUNTIFS(DataRegularSeason20242025!$E$3:$E$1315,$A2, DataRegularSeason20242025!$L$3:$L$1315, $A2,DataRegularSeason20242025!$N$3:$N$1315,1,DataRegularSeason20242025!$M$3:$M$1315,"SO")</f>
        <v>0</v>
      </c>
      <c r="T2">
        <f>F2-P2</f>
        <v>0</v>
      </c>
      <c r="U2">
        <f>COUNTIFS(DataRegularSeason20242025!$E$3:$E$1315,$A2, DataRegularSeason20242025!$S$3:$S$1315, $A2,DataRegularSeason20242025!$M$3:$M$1315,"REG")</f>
        <v>0</v>
      </c>
      <c r="V2">
        <f>COUNTIFS(DataRegularSeason20242025!$E$3:$E$1315,$A2, DataRegularSeason20242025!$S$3:$S$1315, $A2,DataRegularSeason20242025!$M$3:$M$1315,"OT")</f>
        <v>0</v>
      </c>
      <c r="W2">
        <f>COUNTIFS(DataRegularSeason20242025!$E$3:$E$1315,$A2, DataRegularSeason20242025!$S$3:$S$1315, $A2,DataRegularSeason20242025!$M$3:$M$1315,"SO")</f>
        <v>0</v>
      </c>
      <c r="X2">
        <f>(2*(Table3[[#This Row],[W_A]]+Table3[[#This Row],[W_H]]))+Table3[[#This Row],[OTL_A]]+Table3[[#This Row],[SOL_A]]+Table3[[#This Row],[OTL_H]]+Table3[[#This Row],[SOL_H]]</f>
        <v>4</v>
      </c>
      <c r="Y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2">
        <f>SUMIF(DataRegularSeason20242025!$D$3:$D$1315,$A2, DataRegularSeason20242025!$J$3:$J$1315)</f>
        <v>3</v>
      </c>
      <c r="AA2">
        <f>SUMIF(DataRegularSeason20242025!$D$3:$D$1315,$A2, DataRegularSeason20242025!$K$3:$K$1315)</f>
        <v>3</v>
      </c>
      <c r="AB2">
        <f>Z2-AA2</f>
        <v>0</v>
      </c>
      <c r="AC2">
        <f>SUMIF(DataRegularSeason20242025!$E$3:$E$1315,$A2,DataRegularSeason20242025!$K$3:$K$1315)</f>
        <v>5</v>
      </c>
      <c r="AD2">
        <f>SUMIF(DataRegularSeason20242025!$E$3:$E$1315,$A2,DataRegularSeason20242025!$J$3:$J$1315)</f>
        <v>4</v>
      </c>
      <c r="AE2">
        <f>AC2-AD2</f>
        <v>1</v>
      </c>
      <c r="AF2">
        <f>Z2+AC2</f>
        <v>8</v>
      </c>
      <c r="AG2">
        <f>AA2+AD2</f>
        <v>7</v>
      </c>
      <c r="AH2">
        <f>AF2-AG2</f>
        <v>1</v>
      </c>
      <c r="AI2" s="35">
        <f>Table3[[#This Row],[GF]]/Table3[[#This Row],[GP]]</f>
        <v>2.6666666666666665</v>
      </c>
      <c r="AJ2" s="35">
        <f>Table3[[#This Row],[GA]]/Table3[[#This Row],[GP]]</f>
        <v>2.3333333333333335</v>
      </c>
      <c r="AK2" s="35">
        <f>(Table3[[#This Row],[GFPG]]-Table3[[#This Row],[GAPG]])/Table3[[#This Row],[GP]]</f>
        <v>0.11111111111111101</v>
      </c>
      <c r="AL2">
        <f>COUNTIFS(DataRegularSeason20242025!$D$3:$D$1315,$A2,DataRegularSeason20242025!$H$3:$H$1315, $A2)</f>
        <v>1</v>
      </c>
      <c r="AM2">
        <f>COUNTIFS(DataRegularSeason20242025!$E$3:$E$1315,$A2,DataRegularSeason20242025!$H$3:$H$1315, $A2)</f>
        <v>0</v>
      </c>
      <c r="AN2">
        <f>AL2+AM2</f>
        <v>1</v>
      </c>
      <c r="AO2">
        <f>E2-AL2</f>
        <v>1</v>
      </c>
      <c r="AP2">
        <f>F2-AM2</f>
        <v>1</v>
      </c>
      <c r="AQ2">
        <f>AO2+AP2</f>
        <v>2</v>
      </c>
      <c r="AR2" s="8">
        <f>(AO2+AL2)</f>
        <v>2</v>
      </c>
      <c r="AS2" s="8"/>
    </row>
    <row r="3" spans="1:45" x14ac:dyDescent="0.25">
      <c r="A3" t="s">
        <v>16</v>
      </c>
      <c r="B3" t="s">
        <v>98</v>
      </c>
      <c r="C3" t="s">
        <v>81</v>
      </c>
      <c r="D3">
        <f>COUNTIFS(DataRegularSeason20242025!$D$3:$D$1315,$A3,DataRegularSeason20242025!$R$3:$R$1315,1) + COUNTIFS(DataRegularSeason20242025!$E$3:$E$1315,$A3,DataRegularSeason20242025!$R$3:$R$1315,1)</f>
        <v>4</v>
      </c>
      <c r="E3">
        <f>COUNTIFS(DataRegularSeason20242025!$N$3:$N$1315,1,DataRegularSeason20242025!$D$3:$D$1315,$A3)</f>
        <v>2</v>
      </c>
      <c r="F3">
        <f>COUNTIFS(DataRegularSeason20242025!$E$3:$E$1315,$A3,DataRegularSeason20242025!$N$3:$N$1315,1)</f>
        <v>3</v>
      </c>
      <c r="G3">
        <f>E3+F3</f>
        <v>5</v>
      </c>
      <c r="H3">
        <f>COUNTIFS(DataRegularSeason20242025!$D$3:$D$1315,$A3, DataRegularSeason20242025!$L$3:$L$1315, $A3,DataRegularSeason20242025!$N$3:$N$1315,1)</f>
        <v>1</v>
      </c>
      <c r="I3">
        <f>COUNTIFS(DataRegularSeason20242025!$D$3:$D$1315,$A3, DataRegularSeason20242025!$L$3:$L$1315, $A3,DataRegularSeason20242025!$N$3:$N$1315,1,DataRegularSeason20242025!$M$3:$M$1315,"REG")</f>
        <v>1</v>
      </c>
      <c r="J3">
        <f>COUNTIFS(DataRegularSeason20242025!$D$3:$D$1315,$A3, DataRegularSeason20242025!$L$3:$L$1315, $A3,DataRegularSeason20242025!$N$3:$N$1315,1,DataRegularSeason20242025!$M$3:$M$1315,"OT")</f>
        <v>0</v>
      </c>
      <c r="K3">
        <f>COUNTIFS(DataRegularSeason20242025!$D$3:$D$1315,$A3, DataRegularSeason20242025!$L$3:$L$1315, $A3,DataRegularSeason20242025!$N$3:$N$1315,1,DataRegularSeason20242025!$M$3:$M$1315,"SO")</f>
        <v>0</v>
      </c>
      <c r="L3">
        <f>E3-H3</f>
        <v>1</v>
      </c>
      <c r="M3">
        <f>COUNTIFS(DataRegularSeason20242025!$D$3:$D$1315,$A3, DataRegularSeason20242025!$S$3:$S$1315, $A3,DataRegularSeason20242025!$M$3:$M$1315,"REG")</f>
        <v>1</v>
      </c>
      <c r="N3">
        <f>COUNTIFS(DataRegularSeason20242025!$D$3:$D$1315,$A3, DataRegularSeason20242025!$S$3:$S$1315, $A3,DataRegularSeason20242025!$M$3:$M$1315,"OT")</f>
        <v>0</v>
      </c>
      <c r="O3">
        <f>COUNTIFS(DataRegularSeason20242025!$D$3:$D$1315,$A3, DataRegularSeason20242025!$S$3:$S$1315, $A3,DataRegularSeason20242025!$M$3:$M$1315,"SO")</f>
        <v>0</v>
      </c>
      <c r="P3">
        <f>COUNTIFS(DataRegularSeason20242025!$E$3:$E$1315,$A3, DataRegularSeason20242025!$L$3:$L$1315, $A3, DataRegularSeason20242025!$N$3:$N$1315,1)</f>
        <v>2</v>
      </c>
      <c r="Q3">
        <f>COUNTIFS(DataRegularSeason20242025!$E$3:$E$1315,$A3, DataRegularSeason20242025!$L$3:$L$1315, $A3,DataRegularSeason20242025!$N$3:$N$1315,1,DataRegularSeason20242025!$M$3:$M$1315,"REG")</f>
        <v>1</v>
      </c>
      <c r="R3">
        <f>COUNTIFS(DataRegularSeason20242025!$E$3:$E$1315,$A3, DataRegularSeason20242025!$L$3:$L$1315, $A3,DataRegularSeason20242025!$N$3:$N$1315,1,DataRegularSeason20242025!$M$3:$M$1315,"OT")</f>
        <v>1</v>
      </c>
      <c r="S3">
        <f>COUNTIFS(DataRegularSeason20242025!$E$3:$E$1315,$A3, DataRegularSeason20242025!$L$3:$L$1315, $A3,DataRegularSeason20242025!$N$3:$N$1315,1,DataRegularSeason20242025!$M$3:$M$1315,"SO")</f>
        <v>0</v>
      </c>
      <c r="T3">
        <f>F3-P3</f>
        <v>1</v>
      </c>
      <c r="U3">
        <f>COUNTIFS(DataRegularSeason20242025!$E$3:$E$1315,$A3, DataRegularSeason20242025!$S$3:$S$1315, $A3,DataRegularSeason20242025!$M$3:$M$1315,"REG")</f>
        <v>1</v>
      </c>
      <c r="V3">
        <f>COUNTIFS(DataRegularSeason20242025!$E$3:$E$1315,$A3, DataRegularSeason20242025!$S$3:$S$1315, $A3,DataRegularSeason20242025!$M$3:$M$1315,"OT")</f>
        <v>0</v>
      </c>
      <c r="W3">
        <f>COUNTIFS(DataRegularSeason20242025!$E$3:$E$1315,$A3, DataRegularSeason20242025!$S$3:$S$1315, $A3,DataRegularSeason20242025!$M$3:$M$1315,"SO")</f>
        <v>0</v>
      </c>
      <c r="X3">
        <f>(2*(Table3[[#This Row],[W_A]]+Table3[[#This Row],[W_H]]))+Table3[[#This Row],[OTL_A]]+Table3[[#This Row],[SOL_A]]+Table3[[#This Row],[OTL_H]]+Table3[[#This Row],[SOL_H]]</f>
        <v>6</v>
      </c>
      <c r="Y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3">
        <f>SUMIF(DataRegularSeason20242025!$D$3:$D$1315,$A3, DataRegularSeason20242025!$J$3:$J$1315)</f>
        <v>9</v>
      </c>
      <c r="AA3">
        <f>SUMIF(DataRegularSeason20242025!$D$3:$D$1315,$A3, DataRegularSeason20242025!$K$3:$K$1315)</f>
        <v>9</v>
      </c>
      <c r="AB3">
        <f>Z3-AA3</f>
        <v>0</v>
      </c>
      <c r="AC3">
        <f>SUMIF(DataRegularSeason20242025!$E$3:$E$1315,$A3,DataRegularSeason20242025!$K$3:$K$1315)</f>
        <v>11</v>
      </c>
      <c r="AD3">
        <f>SUMIF(DataRegularSeason20242025!$E$3:$E$1315,$A3,DataRegularSeason20242025!$J$3:$J$1315)</f>
        <v>9</v>
      </c>
      <c r="AE3">
        <f>AC3-AD3</f>
        <v>2</v>
      </c>
      <c r="AF3">
        <f>Z3+AC3</f>
        <v>20</v>
      </c>
      <c r="AG3">
        <f>AA3+AD3</f>
        <v>18</v>
      </c>
      <c r="AH3">
        <f>AF3-AG3</f>
        <v>2</v>
      </c>
      <c r="AI3" s="35">
        <f>Table3[[#This Row],[GF]]/Table3[[#This Row],[GP]]</f>
        <v>4</v>
      </c>
      <c r="AJ3" s="35">
        <f>Table3[[#This Row],[GA]]/Table3[[#This Row],[GP]]</f>
        <v>3.6</v>
      </c>
      <c r="AK3" s="35">
        <f>(Table3[[#This Row],[GFPG]]-Table3[[#This Row],[GAPG]])/Table3[[#This Row],[GP]]</f>
        <v>7.9999999999999988E-2</v>
      </c>
      <c r="AL3">
        <f>COUNTIFS(DataRegularSeason20242025!$D$3:$D$1315,$A3,DataRegularSeason20242025!$H$3:$H$1315, $A3)</f>
        <v>1</v>
      </c>
      <c r="AM3">
        <f>COUNTIFS(DataRegularSeason20242025!$E$3:$E$1315,$A3,DataRegularSeason20242025!$H$3:$H$1315, $A3)</f>
        <v>2</v>
      </c>
      <c r="AN3">
        <f>AL3+AM3</f>
        <v>3</v>
      </c>
      <c r="AO3">
        <f>E3-AL3</f>
        <v>1</v>
      </c>
      <c r="AP3">
        <f>F3-AM3</f>
        <v>1</v>
      </c>
      <c r="AQ3">
        <f>AO3+AP3</f>
        <v>2</v>
      </c>
    </row>
    <row r="4" spans="1:45" x14ac:dyDescent="0.25">
      <c r="A4" t="s">
        <v>29</v>
      </c>
      <c r="B4" t="s">
        <v>98</v>
      </c>
      <c r="C4" t="s">
        <v>81</v>
      </c>
      <c r="D4">
        <f>COUNTIFS(DataRegularSeason20242025!$D$3:$D$1315,$A4,DataRegularSeason20242025!$R$3:$R$1315,1) + COUNTIFS(DataRegularSeason20242025!$E$3:$E$1315,$A4,DataRegularSeason20242025!$R$3:$R$1315,1)</f>
        <v>3</v>
      </c>
      <c r="E4">
        <f>COUNTIFS(DataRegularSeason20242025!$N$3:$N$1315,1,DataRegularSeason20242025!$D$3:$D$1315,$A4)</f>
        <v>2</v>
      </c>
      <c r="F4">
        <f>COUNTIFS(DataRegularSeason20242025!$E$3:$E$1315,$A4,DataRegularSeason20242025!$N$3:$N$1315,1)</f>
        <v>3</v>
      </c>
      <c r="G4">
        <f>E4+F4</f>
        <v>5</v>
      </c>
      <c r="H4">
        <f>COUNTIFS(DataRegularSeason20242025!$D$3:$D$1315,$A4, DataRegularSeason20242025!$L$3:$L$1315, $A4,DataRegularSeason20242025!$N$3:$N$1315,1)</f>
        <v>0</v>
      </c>
      <c r="I4">
        <f>COUNTIFS(DataRegularSeason20242025!$D$3:$D$1315,$A4, DataRegularSeason20242025!$L$3:$L$1315, $A4,DataRegularSeason20242025!$N$3:$N$1315,1,DataRegularSeason20242025!$M$3:$M$1315,"REG")</f>
        <v>0</v>
      </c>
      <c r="J4">
        <f>COUNTIFS(DataRegularSeason20242025!$D$3:$D$1315,$A4, DataRegularSeason20242025!$L$3:$L$1315, $A4,DataRegularSeason20242025!$N$3:$N$1315,1,DataRegularSeason20242025!$M$3:$M$1315,"OT")</f>
        <v>0</v>
      </c>
      <c r="K4">
        <f>COUNTIFS(DataRegularSeason20242025!$D$3:$D$1315,$A4, DataRegularSeason20242025!$L$3:$L$1315, $A4,DataRegularSeason20242025!$N$3:$N$1315,1,DataRegularSeason20242025!$M$3:$M$1315,"SO")</f>
        <v>0</v>
      </c>
      <c r="L4">
        <f>E4-H4</f>
        <v>2</v>
      </c>
      <c r="M4">
        <f>COUNTIFS(DataRegularSeason20242025!$D$3:$D$1315,$A4, DataRegularSeason20242025!$S$3:$S$1315, $A4,DataRegularSeason20242025!$M$3:$M$1315,"REG")</f>
        <v>1</v>
      </c>
      <c r="N4">
        <f>COUNTIFS(DataRegularSeason20242025!$D$3:$D$1315,$A4, DataRegularSeason20242025!$S$3:$S$1315, $A4,DataRegularSeason20242025!$M$3:$M$1315,"OT")</f>
        <v>1</v>
      </c>
      <c r="O4">
        <f>COUNTIFS(DataRegularSeason20242025!$D$3:$D$1315,$A4, DataRegularSeason20242025!$S$3:$S$1315, $A4,DataRegularSeason20242025!$M$3:$M$1315,"SO")</f>
        <v>0</v>
      </c>
      <c r="P4">
        <f>COUNTIFS(DataRegularSeason20242025!$E$3:$E$1315,$A4, DataRegularSeason20242025!$L$3:$L$1315, $A4, DataRegularSeason20242025!$N$3:$N$1315,1)</f>
        <v>1</v>
      </c>
      <c r="Q4">
        <f>COUNTIFS(DataRegularSeason20242025!$E$3:$E$1315,$A4, DataRegularSeason20242025!$L$3:$L$1315, $A4,DataRegularSeason20242025!$N$3:$N$1315,1,DataRegularSeason20242025!$M$3:$M$1315,"REG")</f>
        <v>1</v>
      </c>
      <c r="R4">
        <f>COUNTIFS(DataRegularSeason20242025!$E$3:$E$1315,$A4, DataRegularSeason20242025!$L$3:$L$1315, $A4,DataRegularSeason20242025!$N$3:$N$1315,1,DataRegularSeason20242025!$M$3:$M$1315,"OT")</f>
        <v>0</v>
      </c>
      <c r="S4">
        <f>COUNTIFS(DataRegularSeason20242025!$E$3:$E$1315,$A4, DataRegularSeason20242025!$L$3:$L$1315, $A4,DataRegularSeason20242025!$N$3:$N$1315,1,DataRegularSeason20242025!$M$3:$M$1315,"SO")</f>
        <v>0</v>
      </c>
      <c r="T4">
        <f>F4-P4</f>
        <v>2</v>
      </c>
      <c r="U4">
        <f>COUNTIFS(DataRegularSeason20242025!$E$3:$E$1315,$A4, DataRegularSeason20242025!$S$3:$S$1315, $A4,DataRegularSeason20242025!$M$3:$M$1315,"REG")</f>
        <v>2</v>
      </c>
      <c r="V4">
        <f>COUNTIFS(DataRegularSeason20242025!$E$3:$E$1315,$A4, DataRegularSeason20242025!$S$3:$S$1315, $A4,DataRegularSeason20242025!$M$3:$M$1315,"OT")</f>
        <v>0</v>
      </c>
      <c r="W4">
        <f>COUNTIFS(DataRegularSeason20242025!$E$3:$E$1315,$A4, DataRegularSeason20242025!$S$3:$S$1315, $A4,DataRegularSeason20242025!$M$3:$M$1315,"SO")</f>
        <v>0</v>
      </c>
      <c r="X4">
        <f>(2*(Table3[[#This Row],[W_A]]+Table3[[#This Row],[W_H]]))+Table3[[#This Row],[OTL_A]]+Table3[[#This Row],[SOL_A]]+Table3[[#This Row],[OTL_H]]+Table3[[#This Row],[SOL_H]]</f>
        <v>3</v>
      </c>
      <c r="Y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4">
        <f>SUMIF(DataRegularSeason20242025!$D$3:$D$1315,$A4, DataRegularSeason20242025!$J$3:$J$1315)</f>
        <v>6</v>
      </c>
      <c r="AA4">
        <f>SUMIF(DataRegularSeason20242025!$D$3:$D$1315,$A4, DataRegularSeason20242025!$K$3:$K$1315)</f>
        <v>10</v>
      </c>
      <c r="AB4">
        <f>Z4-AA4</f>
        <v>-4</v>
      </c>
      <c r="AC4">
        <f>SUMIF(DataRegularSeason20242025!$E$3:$E$1315,$A4,DataRegularSeason20242025!$K$3:$K$1315)</f>
        <v>7</v>
      </c>
      <c r="AD4">
        <f>SUMIF(DataRegularSeason20242025!$E$3:$E$1315,$A4,DataRegularSeason20242025!$J$3:$J$1315)</f>
        <v>9</v>
      </c>
      <c r="AE4">
        <f>AC4-AD4</f>
        <v>-2</v>
      </c>
      <c r="AF4">
        <f>Z4+AC4</f>
        <v>13</v>
      </c>
      <c r="AG4">
        <f>AA4+AD4</f>
        <v>19</v>
      </c>
      <c r="AH4">
        <f>AF4-AG4</f>
        <v>-6</v>
      </c>
      <c r="AI4" s="35">
        <f>Table3[[#This Row],[GF]]/Table3[[#This Row],[GP]]</f>
        <v>2.6</v>
      </c>
      <c r="AJ4" s="35">
        <f>Table3[[#This Row],[GA]]/Table3[[#This Row],[GP]]</f>
        <v>3.8</v>
      </c>
      <c r="AK4" s="35">
        <f>(Table3[[#This Row],[GFPG]]-Table3[[#This Row],[GAPG]])/Table3[[#This Row],[GP]]</f>
        <v>-0.23999999999999994</v>
      </c>
      <c r="AL4">
        <f>COUNTIFS(DataRegularSeason20242025!$D$3:$D$1315,$A4,DataRegularSeason20242025!$H$3:$H$1315, $A4)</f>
        <v>1</v>
      </c>
      <c r="AM4">
        <f>COUNTIFS(DataRegularSeason20242025!$E$3:$E$1315,$A4,DataRegularSeason20242025!$H$3:$H$1315, $A4)</f>
        <v>2</v>
      </c>
      <c r="AN4">
        <f>AL4+AM4</f>
        <v>3</v>
      </c>
      <c r="AO4">
        <f>E4-AL4</f>
        <v>1</v>
      </c>
      <c r="AP4">
        <f>F4-AM4</f>
        <v>1</v>
      </c>
      <c r="AQ4">
        <f>AO4+AP4</f>
        <v>2</v>
      </c>
    </row>
    <row r="5" spans="1:45" x14ac:dyDescent="0.25">
      <c r="A5" t="s">
        <v>44</v>
      </c>
      <c r="B5" t="s">
        <v>98</v>
      </c>
      <c r="C5" t="s">
        <v>99</v>
      </c>
      <c r="D5">
        <f>COUNTIFS(DataRegularSeason20242025!$D$3:$D$1315,$A5,DataRegularSeason20242025!$R$3:$R$1315,1) + COUNTIFS(DataRegularSeason20242025!$E$3:$E$1315,$A5,DataRegularSeason20242025!$R$3:$R$1315,1)</f>
        <v>1</v>
      </c>
      <c r="E5">
        <f>COUNTIFS(DataRegularSeason20242025!$N$3:$N$1315,1,DataRegularSeason20242025!$D$3:$D$1315,$A5)</f>
        <v>0</v>
      </c>
      <c r="F5">
        <f>COUNTIFS(DataRegularSeason20242025!$E$3:$E$1315,$A5,DataRegularSeason20242025!$N$3:$N$1315,1)</f>
        <v>2</v>
      </c>
      <c r="G5">
        <f>E5+F5</f>
        <v>2</v>
      </c>
      <c r="H5">
        <f>COUNTIFS(DataRegularSeason20242025!$D$3:$D$1315,$A5, DataRegularSeason20242025!$L$3:$L$1315, $A5,DataRegularSeason20242025!$N$3:$N$1315,1)</f>
        <v>0</v>
      </c>
      <c r="I5">
        <f>COUNTIFS(DataRegularSeason20242025!$D$3:$D$1315,$A5, DataRegularSeason20242025!$L$3:$L$1315, $A5,DataRegularSeason20242025!$N$3:$N$1315,1,DataRegularSeason20242025!$M$3:$M$1315,"REG")</f>
        <v>0</v>
      </c>
      <c r="J5">
        <f>COUNTIFS(DataRegularSeason20242025!$D$3:$D$1315,$A5, DataRegularSeason20242025!$L$3:$L$1315, $A5,DataRegularSeason20242025!$N$3:$N$1315,1,DataRegularSeason20242025!$M$3:$M$1315,"OT")</f>
        <v>0</v>
      </c>
      <c r="K5">
        <f>COUNTIFS(DataRegularSeason20242025!$D$3:$D$1315,$A5, DataRegularSeason20242025!$L$3:$L$1315, $A5,DataRegularSeason20242025!$N$3:$N$1315,1,DataRegularSeason20242025!$M$3:$M$1315,"SO")</f>
        <v>0</v>
      </c>
      <c r="L5">
        <f>E5-H5</f>
        <v>0</v>
      </c>
      <c r="M5">
        <f>COUNTIFS(DataRegularSeason20242025!$D$3:$D$1315,$A5, DataRegularSeason20242025!$S$3:$S$1315, $A5,DataRegularSeason20242025!$M$3:$M$1315,"REG")</f>
        <v>0</v>
      </c>
      <c r="N5">
        <f>COUNTIFS(DataRegularSeason20242025!$D$3:$D$1315,$A5, DataRegularSeason20242025!$S$3:$S$1315, $A5,DataRegularSeason20242025!$M$3:$M$1315,"OT")</f>
        <v>0</v>
      </c>
      <c r="O5">
        <f>COUNTIFS(DataRegularSeason20242025!$D$3:$D$1315,$A5, DataRegularSeason20242025!$S$3:$S$1315, $A5,DataRegularSeason20242025!$M$3:$M$1315,"SO")</f>
        <v>0</v>
      </c>
      <c r="P5">
        <f>COUNTIFS(DataRegularSeason20242025!$E$3:$E$1315,$A5, DataRegularSeason20242025!$L$3:$L$1315, $A5, DataRegularSeason20242025!$N$3:$N$1315,1)</f>
        <v>1</v>
      </c>
      <c r="Q5">
        <f>COUNTIFS(DataRegularSeason20242025!$E$3:$E$1315,$A5, DataRegularSeason20242025!$L$3:$L$1315, $A5,DataRegularSeason20242025!$N$3:$N$1315,1,DataRegularSeason20242025!$M$3:$M$1315,"REG")</f>
        <v>1</v>
      </c>
      <c r="R5">
        <f>COUNTIFS(DataRegularSeason20242025!$E$3:$E$1315,$A5, DataRegularSeason20242025!$L$3:$L$1315, $A5,DataRegularSeason20242025!$N$3:$N$1315,1,DataRegularSeason20242025!$M$3:$M$1315,"OT")</f>
        <v>0</v>
      </c>
      <c r="S5">
        <f>COUNTIFS(DataRegularSeason20242025!$E$3:$E$1315,$A5, DataRegularSeason20242025!$L$3:$L$1315, $A5,DataRegularSeason20242025!$N$3:$N$1315,1,DataRegularSeason20242025!$M$3:$M$1315,"SO")</f>
        <v>0</v>
      </c>
      <c r="T5">
        <f>F5-P5</f>
        <v>1</v>
      </c>
      <c r="U5">
        <f>COUNTIFS(DataRegularSeason20242025!$E$3:$E$1315,$A5, DataRegularSeason20242025!$S$3:$S$1315, $A5,DataRegularSeason20242025!$M$3:$M$1315,"REG")</f>
        <v>1</v>
      </c>
      <c r="V5">
        <f>COUNTIFS(DataRegularSeason20242025!$E$3:$E$1315,$A5, DataRegularSeason20242025!$S$3:$S$1315, $A5,DataRegularSeason20242025!$M$3:$M$1315,"OT")</f>
        <v>0</v>
      </c>
      <c r="W5">
        <f>COUNTIFS(DataRegularSeason20242025!$E$3:$E$1315,$A5, DataRegularSeason20242025!$S$3:$S$1315, $A5,DataRegularSeason20242025!$M$3:$M$1315,"SO")</f>
        <v>0</v>
      </c>
      <c r="X5">
        <f>(2*(Table3[[#This Row],[W_A]]+Table3[[#This Row],[W_H]]))+Table3[[#This Row],[OTL_A]]+Table3[[#This Row],[SOL_A]]+Table3[[#This Row],[OTL_H]]+Table3[[#This Row],[SOL_H]]</f>
        <v>2</v>
      </c>
      <c r="Y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5">
        <f>SUMIF(DataRegularSeason20242025!$D$3:$D$1315,$A5, DataRegularSeason20242025!$J$3:$J$1315)</f>
        <v>0</v>
      </c>
      <c r="AA5">
        <f>SUMIF(DataRegularSeason20242025!$D$3:$D$1315,$A5, DataRegularSeason20242025!$K$3:$K$1315)</f>
        <v>0</v>
      </c>
      <c r="AB5">
        <f>Z5-AA5</f>
        <v>0</v>
      </c>
      <c r="AC5">
        <f>SUMIF(DataRegularSeason20242025!$E$3:$E$1315,$A5,DataRegularSeason20242025!$K$3:$K$1315)</f>
        <v>5</v>
      </c>
      <c r="AD5">
        <f>SUMIF(DataRegularSeason20242025!$E$3:$E$1315,$A5,DataRegularSeason20242025!$J$3:$J$1315)</f>
        <v>6</v>
      </c>
      <c r="AE5">
        <f>AC5-AD5</f>
        <v>-1</v>
      </c>
      <c r="AF5">
        <f>Z5+AC5</f>
        <v>5</v>
      </c>
      <c r="AG5">
        <f>AA5+AD5</f>
        <v>6</v>
      </c>
      <c r="AH5">
        <f>AF5-AG5</f>
        <v>-1</v>
      </c>
      <c r="AI5" s="35">
        <f>Table3[[#This Row],[GF]]/Table3[[#This Row],[GP]]</f>
        <v>2.5</v>
      </c>
      <c r="AJ5" s="35">
        <f>Table3[[#This Row],[GA]]/Table3[[#This Row],[GP]]</f>
        <v>3</v>
      </c>
      <c r="AK5" s="35">
        <f>(Table3[[#This Row],[GFPG]]-Table3[[#This Row],[GAPG]])/Table3[[#This Row],[GP]]</f>
        <v>-0.25</v>
      </c>
      <c r="AL5">
        <f>COUNTIFS(DataRegularSeason20242025!$D$3:$D$1315,$A5,DataRegularSeason20242025!$H$3:$H$1315, $A5)</f>
        <v>1</v>
      </c>
      <c r="AM5">
        <f>COUNTIFS(DataRegularSeason20242025!$E$3:$E$1315,$A5,DataRegularSeason20242025!$H$3:$H$1315, $A5)</f>
        <v>1</v>
      </c>
      <c r="AN5">
        <f>AL5+AM5</f>
        <v>2</v>
      </c>
      <c r="AO5">
        <f>E5-AL5</f>
        <v>-1</v>
      </c>
      <c r="AP5">
        <f>F5-AM5</f>
        <v>1</v>
      </c>
      <c r="AQ5">
        <f>AO5+AP5</f>
        <v>0</v>
      </c>
    </row>
    <row r="6" spans="1:45" x14ac:dyDescent="0.25">
      <c r="A6" t="s">
        <v>36</v>
      </c>
      <c r="B6" t="s">
        <v>98</v>
      </c>
      <c r="C6" t="s">
        <v>99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2</v>
      </c>
      <c r="F6">
        <f>COUNTIFS(DataRegularSeason20242025!$E$3:$E$1315,$A6,DataRegularSeason20242025!$N$3:$N$1315,1)</f>
        <v>1</v>
      </c>
      <c r="G6">
        <f>E6+F6</f>
        <v>3</v>
      </c>
      <c r="H6">
        <f>COUNTIFS(DataRegularSeason20242025!$D$3:$D$1315,$A6, DataRegularSeason20242025!$L$3:$L$1315, $A6,DataRegularSeason20242025!$N$3:$N$1315,1)</f>
        <v>1</v>
      </c>
      <c r="I6">
        <f>COUNTIFS(DataRegularSeason20242025!$D$3:$D$1315,$A6, DataRegularSeason20242025!$L$3:$L$1315, $A6,DataRegularSeason20242025!$N$3:$N$1315,1,DataRegularSeason20242025!$M$3:$M$1315,"REG")</f>
        <v>1</v>
      </c>
      <c r="J6">
        <f>COUNTIFS(DataRegularSeason20242025!$D$3:$D$1315,$A6, DataRegularSeason20242025!$L$3:$L$1315, $A6,DataRegularSeason20242025!$N$3:$N$1315,1,DataRegularSeason20242025!$M$3:$M$1315,"OT")</f>
        <v>0</v>
      </c>
      <c r="K6">
        <f>COUNTIFS(DataRegularSeason20242025!$D$3:$D$1315,$A6, DataRegularSeason20242025!$L$3:$L$1315, $A6,DataRegularSeason20242025!$N$3:$N$1315,1,DataRegularSeason20242025!$M$3:$M$1315,"SO")</f>
        <v>0</v>
      </c>
      <c r="L6">
        <f>E6-H6</f>
        <v>1</v>
      </c>
      <c r="M6">
        <f>COUNTIFS(DataRegularSeason20242025!$D$3:$D$1315,$A6, DataRegularSeason20242025!$S$3:$S$1315, $A6,DataRegularSeason20242025!$M$3:$M$1315,"REG")</f>
        <v>1</v>
      </c>
      <c r="N6">
        <f>COUNTIFS(DataRegularSeason20242025!$D$3:$D$1315,$A6, DataRegularSeason20242025!$S$3:$S$1315, $A6,DataRegularSeason20242025!$M$3:$M$1315,"OT")</f>
        <v>0</v>
      </c>
      <c r="O6">
        <f>COUNTIFS(DataRegularSeason20242025!$D$3:$D$1315,$A6, DataRegularSeason20242025!$S$3:$S$1315, $A6,DataRegularSeason20242025!$M$3:$M$1315,"SO")</f>
        <v>0</v>
      </c>
      <c r="P6">
        <f>COUNTIFS(DataRegularSeason20242025!$E$3:$E$1315,$A6, DataRegularSeason20242025!$L$3:$L$1315, $A6, DataRegularSeason20242025!$N$3:$N$1315,1)</f>
        <v>0</v>
      </c>
      <c r="Q6">
        <f>COUNTIFS(DataRegularSeason20242025!$E$3:$E$1315,$A6, DataRegularSeason20242025!$L$3:$L$1315, $A6,DataRegularSeason20242025!$N$3:$N$1315,1,DataRegularSeason20242025!$M$3:$M$1315,"REG")</f>
        <v>0</v>
      </c>
      <c r="R6">
        <f>COUNTIFS(DataRegularSeason20242025!$E$3:$E$1315,$A6, DataRegularSeason20242025!$L$3:$L$1315, $A6,DataRegularSeason20242025!$N$3:$N$1315,1,DataRegularSeason20242025!$M$3:$M$1315,"OT")</f>
        <v>0</v>
      </c>
      <c r="S6">
        <f>COUNTIFS(DataRegularSeason20242025!$E$3:$E$1315,$A6, DataRegularSeason20242025!$L$3:$L$1315, $A6,DataRegularSeason20242025!$N$3:$N$1315,1,DataRegularSeason20242025!$M$3:$M$1315,"SO")</f>
        <v>0</v>
      </c>
      <c r="T6">
        <f>F6-P6</f>
        <v>1</v>
      </c>
      <c r="U6">
        <f>COUNTIFS(DataRegularSeason20242025!$E$3:$E$1315,$A6, DataRegularSeason20242025!$S$3:$S$1315, $A6,DataRegularSeason20242025!$M$3:$M$1315,"REG")</f>
        <v>1</v>
      </c>
      <c r="V6">
        <f>COUNTIFS(DataRegularSeason20242025!$E$3:$E$1315,$A6, DataRegularSeason20242025!$S$3:$S$1315, $A6,DataRegularSeason20242025!$M$3:$M$1315,"OT")</f>
        <v>0</v>
      </c>
      <c r="W6">
        <f>COUNTIFS(DataRegularSeason20242025!$E$3:$E$1315,$A6, DataRegularSeason20242025!$S$3:$S$1315, $A6,DataRegularSeason20242025!$M$3:$M$1315,"SO")</f>
        <v>0</v>
      </c>
      <c r="X6">
        <f>(2*(Table3[[#This Row],[W_A]]+Table3[[#This Row],[W_H]]))+Table3[[#This Row],[OTL_A]]+Table3[[#This Row],[SOL_A]]+Table3[[#This Row],[OTL_H]]+Table3[[#This Row],[SOL_H]]</f>
        <v>2</v>
      </c>
      <c r="Y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6">
        <f>SUMIF(DataRegularSeason20242025!$D$3:$D$1315,$A6, DataRegularSeason20242025!$J$3:$J$1315)</f>
        <v>8</v>
      </c>
      <c r="AA6">
        <f>SUMIF(DataRegularSeason20242025!$D$3:$D$1315,$A6, DataRegularSeason20242025!$K$3:$K$1315)</f>
        <v>7</v>
      </c>
      <c r="AB6">
        <f>Z6-AA6</f>
        <v>1</v>
      </c>
      <c r="AC6">
        <f>SUMIF(DataRegularSeason20242025!$E$3:$E$1315,$A6,DataRegularSeason20242025!$K$3:$K$1315)</f>
        <v>4</v>
      </c>
      <c r="AD6">
        <f>SUMIF(DataRegularSeason20242025!$E$3:$E$1315,$A6,DataRegularSeason20242025!$J$3:$J$1315)</f>
        <v>4</v>
      </c>
      <c r="AE6">
        <f>AC6-AD6</f>
        <v>0</v>
      </c>
      <c r="AF6">
        <f>Z6+AC6</f>
        <v>12</v>
      </c>
      <c r="AG6">
        <f>AA6+AD6</f>
        <v>11</v>
      </c>
      <c r="AH6">
        <f>AF6-AG6</f>
        <v>1</v>
      </c>
      <c r="AI6" s="35">
        <f>Table3[[#This Row],[GF]]/Table3[[#This Row],[GP]]</f>
        <v>4</v>
      </c>
      <c r="AJ6" s="35">
        <f>Table3[[#This Row],[GA]]/Table3[[#This Row],[GP]]</f>
        <v>3.6666666666666665</v>
      </c>
      <c r="AK6" s="35">
        <f>(Table3[[#This Row],[GFPG]]-Table3[[#This Row],[GAPG]])/Table3[[#This Row],[GP]]</f>
        <v>0.11111111111111116</v>
      </c>
      <c r="AL6">
        <f>COUNTIFS(DataRegularSeason20242025!$D$3:$D$1315,$A6,DataRegularSeason20242025!$H$3:$H$1315, $A6)</f>
        <v>0</v>
      </c>
      <c r="AM6">
        <f>COUNTIFS(DataRegularSeason20242025!$E$3:$E$1315,$A6,DataRegularSeason20242025!$H$3:$H$1315, $A6)</f>
        <v>0</v>
      </c>
      <c r="AN6">
        <f>AL6+AM6</f>
        <v>0</v>
      </c>
      <c r="AO6">
        <f>E6-AL6</f>
        <v>2</v>
      </c>
      <c r="AP6">
        <f>F6-AM6</f>
        <v>1</v>
      </c>
      <c r="AQ6">
        <f>AO6+AP6</f>
        <v>3</v>
      </c>
    </row>
    <row r="7" spans="1:45" x14ac:dyDescent="0.25">
      <c r="A7" t="s">
        <v>24</v>
      </c>
      <c r="B7" t="s">
        <v>97</v>
      </c>
      <c r="C7" t="s">
        <v>100</v>
      </c>
      <c r="D7">
        <f>COUNTIFS(DataRegularSeason20242025!$D$3:$D$1315,$A7,DataRegularSeason20242025!$R$3:$R$1315,1) + COUNTIFS(DataRegularSeason20242025!$E$3:$E$1315,$A7,DataRegularSeason20242025!$R$3:$R$1315,1)</f>
        <v>4</v>
      </c>
      <c r="E7">
        <f>COUNTIFS(DataRegularSeason20242025!$N$3:$N$1315,1,DataRegularSeason20242025!$D$3:$D$1315,$A7)</f>
        <v>2</v>
      </c>
      <c r="F7">
        <f>COUNTIFS(DataRegularSeason20242025!$E$3:$E$1315,$A7,DataRegularSeason20242025!$N$3:$N$1315,1)</f>
        <v>2</v>
      </c>
      <c r="G7">
        <f>E7+F7</f>
        <v>4</v>
      </c>
      <c r="H7">
        <f>COUNTIFS(DataRegularSeason20242025!$D$3:$D$1315,$A7, DataRegularSeason20242025!$L$3:$L$1315, $A7,DataRegularSeason20242025!$N$3:$N$1315,1)</f>
        <v>2</v>
      </c>
      <c r="I7">
        <f>COUNTIFS(DataRegularSeason20242025!$D$3:$D$1315,$A7, DataRegularSeason20242025!$L$3:$L$1315, $A7,DataRegularSeason20242025!$N$3:$N$1315,1,DataRegularSeason20242025!$M$3:$M$1315,"REG")</f>
        <v>1</v>
      </c>
      <c r="J7">
        <f>COUNTIFS(DataRegularSeason20242025!$D$3:$D$1315,$A7, DataRegularSeason20242025!$L$3:$L$1315, $A7,DataRegularSeason20242025!$N$3:$N$1315,1,DataRegularSeason20242025!$M$3:$M$1315,"OT")</f>
        <v>1</v>
      </c>
      <c r="K7">
        <f>COUNTIFS(DataRegularSeason20242025!$D$3:$D$1315,$A7, DataRegularSeason20242025!$L$3:$L$1315, $A7,DataRegularSeason20242025!$N$3:$N$1315,1,DataRegularSeason20242025!$M$3:$M$1315,"SO")</f>
        <v>0</v>
      </c>
      <c r="L7">
        <f>E7-H7</f>
        <v>0</v>
      </c>
      <c r="M7">
        <f>COUNTIFS(DataRegularSeason20242025!$D$3:$D$1315,$A7, DataRegularSeason20242025!$S$3:$S$1315, $A7,DataRegularSeason20242025!$M$3:$M$1315,"REG")</f>
        <v>0</v>
      </c>
      <c r="N7">
        <f>COUNTIFS(DataRegularSeason20242025!$D$3:$D$1315,$A7, DataRegularSeason20242025!$S$3:$S$1315, $A7,DataRegularSeason20242025!$M$3:$M$1315,"OT")</f>
        <v>0</v>
      </c>
      <c r="O7">
        <f>COUNTIFS(DataRegularSeason20242025!$D$3:$D$1315,$A7, DataRegularSeason20242025!$S$3:$S$1315, $A7,DataRegularSeason20242025!$M$3:$M$1315,"SO")</f>
        <v>0</v>
      </c>
      <c r="P7">
        <f>COUNTIFS(DataRegularSeason20242025!$E$3:$E$1315,$A7, DataRegularSeason20242025!$L$3:$L$1315, $A7, DataRegularSeason20242025!$N$3:$N$1315,1)</f>
        <v>2</v>
      </c>
      <c r="Q7">
        <f>COUNTIFS(DataRegularSeason20242025!$E$3:$E$1315,$A7, DataRegularSeason20242025!$L$3:$L$1315, $A7,DataRegularSeason20242025!$N$3:$N$1315,1,DataRegularSeason20242025!$M$3:$M$1315,"REG")</f>
        <v>2</v>
      </c>
      <c r="R7">
        <f>COUNTIFS(DataRegularSeason20242025!$E$3:$E$1315,$A7, DataRegularSeason20242025!$L$3:$L$1315, $A7,DataRegularSeason20242025!$N$3:$N$1315,1,DataRegularSeason20242025!$M$3:$M$1315,"OT")</f>
        <v>0</v>
      </c>
      <c r="S7">
        <f>COUNTIFS(DataRegularSeason20242025!$E$3:$E$1315,$A7, DataRegularSeason20242025!$L$3:$L$1315, $A7,DataRegularSeason20242025!$N$3:$N$1315,1,DataRegularSeason20242025!$M$3:$M$1315,"SO")</f>
        <v>0</v>
      </c>
      <c r="T7">
        <f>F7-P7</f>
        <v>0</v>
      </c>
      <c r="U7">
        <f>COUNTIFS(DataRegularSeason20242025!$E$3:$E$1315,$A7, DataRegularSeason20242025!$S$3:$S$1315, $A7,DataRegularSeason20242025!$M$3:$M$1315,"REG")</f>
        <v>0</v>
      </c>
      <c r="V7">
        <f>COUNTIFS(DataRegularSeason20242025!$E$3:$E$1315,$A7, DataRegularSeason20242025!$S$3:$S$1315, $A7,DataRegularSeason20242025!$M$3:$M$1315,"OT")</f>
        <v>0</v>
      </c>
      <c r="W7">
        <f>COUNTIFS(DataRegularSeason20242025!$E$3:$E$1315,$A7, DataRegularSeason20242025!$S$3:$S$1315, $A7,DataRegularSeason20242025!$M$3:$M$1315,"SO")</f>
        <v>0</v>
      </c>
      <c r="X7">
        <f>(2*(Table3[[#This Row],[W_A]]+Table3[[#This Row],[W_H]]))+Table3[[#This Row],[OTL_A]]+Table3[[#This Row],[SOL_A]]+Table3[[#This Row],[OTL_H]]+Table3[[#This Row],[SOL_H]]</f>
        <v>8</v>
      </c>
      <c r="Y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Z7">
        <f>SUMIF(DataRegularSeason20242025!$D$3:$D$1315,$A7, DataRegularSeason20242025!$J$3:$J$1315)</f>
        <v>10</v>
      </c>
      <c r="AA7">
        <f>SUMIF(DataRegularSeason20242025!$D$3:$D$1315,$A7, DataRegularSeason20242025!$K$3:$K$1315)</f>
        <v>6</v>
      </c>
      <c r="AB7">
        <f>Z7-AA7</f>
        <v>4</v>
      </c>
      <c r="AC7">
        <f>SUMIF(DataRegularSeason20242025!$E$3:$E$1315,$A7,DataRegularSeason20242025!$K$3:$K$1315)</f>
        <v>9</v>
      </c>
      <c r="AD7">
        <f>SUMIF(DataRegularSeason20242025!$E$3:$E$1315,$A7,DataRegularSeason20242025!$J$3:$J$1315)</f>
        <v>4</v>
      </c>
      <c r="AE7">
        <f>AC7-AD7</f>
        <v>5</v>
      </c>
      <c r="AF7">
        <f>Z7+AC7</f>
        <v>19</v>
      </c>
      <c r="AG7">
        <f>AA7+AD7</f>
        <v>10</v>
      </c>
      <c r="AH7">
        <f>AF7-AG7</f>
        <v>9</v>
      </c>
      <c r="AI7" s="35">
        <f>Table3[[#This Row],[GF]]/Table3[[#This Row],[GP]]</f>
        <v>4.75</v>
      </c>
      <c r="AJ7" s="35">
        <f>Table3[[#This Row],[GA]]/Table3[[#This Row],[GP]]</f>
        <v>2.5</v>
      </c>
      <c r="AK7" s="35">
        <f>(Table3[[#This Row],[GFPG]]-Table3[[#This Row],[GAPG]])/Table3[[#This Row],[GP]]</f>
        <v>0.5625</v>
      </c>
      <c r="AL7">
        <f>COUNTIFS(DataRegularSeason20242025!$D$3:$D$1315,$A7,DataRegularSeason20242025!$H$3:$H$1315, $A7)</f>
        <v>1</v>
      </c>
      <c r="AM7">
        <f>COUNTIFS(DataRegularSeason20242025!$E$3:$E$1315,$A7,DataRegularSeason20242025!$H$3:$H$1315, $A7)</f>
        <v>2</v>
      </c>
      <c r="AN7">
        <f>AL7+AM7</f>
        <v>3</v>
      </c>
      <c r="AO7">
        <f>E7-AL7</f>
        <v>1</v>
      </c>
      <c r="AP7">
        <f>F7-AM7</f>
        <v>0</v>
      </c>
      <c r="AQ7">
        <f>AO7+AP7</f>
        <v>1</v>
      </c>
    </row>
    <row r="8" spans="1:45" x14ac:dyDescent="0.25">
      <c r="A8" t="s">
        <v>17</v>
      </c>
      <c r="B8" t="s">
        <v>97</v>
      </c>
      <c r="C8" t="s">
        <v>95</v>
      </c>
      <c r="D8">
        <f>COUNTIFS(DataRegularSeason20242025!$D$3:$D$1315,$A8,DataRegularSeason20242025!$R$3:$R$1315,1) + COUNTIFS(DataRegularSeason20242025!$E$3:$E$1315,$A8,DataRegularSeason20242025!$R$3:$R$1315,1)</f>
        <v>4</v>
      </c>
      <c r="E8">
        <f>COUNTIFS(DataRegularSeason20242025!$N$3:$N$1315,1,DataRegularSeason20242025!$D$3:$D$1315,$A8)</f>
        <v>4</v>
      </c>
      <c r="F8">
        <f>COUNTIFS(DataRegularSeason20242025!$E$3:$E$1315,$A8,DataRegularSeason20242025!$N$3:$N$1315,1)</f>
        <v>0</v>
      </c>
      <c r="G8">
        <f>E8+F8</f>
        <v>4</v>
      </c>
      <c r="H8">
        <f>COUNTIFS(DataRegularSeason20242025!$D$3:$D$1315,$A8, DataRegularSeason20242025!$L$3:$L$1315, $A8,DataRegularSeason20242025!$N$3:$N$1315,1)</f>
        <v>1</v>
      </c>
      <c r="I8">
        <f>COUNTIFS(DataRegularSeason20242025!$D$3:$D$1315,$A8, DataRegularSeason20242025!$L$3:$L$1315, $A8,DataRegularSeason20242025!$N$3:$N$1315,1,DataRegularSeason20242025!$M$3:$M$1315,"REG")</f>
        <v>1</v>
      </c>
      <c r="J8">
        <f>COUNTIFS(DataRegularSeason20242025!$D$3:$D$1315,$A8, DataRegularSeason20242025!$L$3:$L$1315, $A8,DataRegularSeason20242025!$N$3:$N$1315,1,DataRegularSeason20242025!$M$3:$M$1315,"OT")</f>
        <v>0</v>
      </c>
      <c r="K8">
        <f>COUNTIFS(DataRegularSeason20242025!$D$3:$D$1315,$A8, DataRegularSeason20242025!$L$3:$L$1315, $A8,DataRegularSeason20242025!$N$3:$N$1315,1,DataRegularSeason20242025!$M$3:$M$1315,"SO")</f>
        <v>0</v>
      </c>
      <c r="L8">
        <f>E8-H8</f>
        <v>3</v>
      </c>
      <c r="M8">
        <f>COUNTIFS(DataRegularSeason20242025!$D$3:$D$1315,$A8, DataRegularSeason20242025!$S$3:$S$1315, $A8,DataRegularSeason20242025!$M$3:$M$1315,"REG")</f>
        <v>2</v>
      </c>
      <c r="N8">
        <f>COUNTIFS(DataRegularSeason20242025!$D$3:$D$1315,$A8, DataRegularSeason20242025!$S$3:$S$1315, $A8,DataRegularSeason20242025!$M$3:$M$1315,"OT")</f>
        <v>1</v>
      </c>
      <c r="O8">
        <f>COUNTIFS(DataRegularSeason20242025!$D$3:$D$1315,$A8, DataRegularSeason20242025!$S$3:$S$1315, $A8,DataRegularSeason20242025!$M$3:$M$1315,"SO")</f>
        <v>0</v>
      </c>
      <c r="P8">
        <f>COUNTIFS(DataRegularSeason20242025!$E$3:$E$1315,$A8, DataRegularSeason20242025!$L$3:$L$1315, $A8, DataRegularSeason20242025!$N$3:$N$1315,1)</f>
        <v>0</v>
      </c>
      <c r="Q8">
        <f>COUNTIFS(DataRegularSeason20242025!$E$3:$E$1315,$A8, DataRegularSeason20242025!$L$3:$L$1315, $A8,DataRegularSeason20242025!$N$3:$N$1315,1,DataRegularSeason20242025!$M$3:$M$1315,"REG")</f>
        <v>0</v>
      </c>
      <c r="R8">
        <f>COUNTIFS(DataRegularSeason20242025!$E$3:$E$1315,$A8, DataRegularSeason20242025!$L$3:$L$1315, $A8,DataRegularSeason20242025!$N$3:$N$1315,1,DataRegularSeason20242025!$M$3:$M$1315,"OT")</f>
        <v>0</v>
      </c>
      <c r="S8">
        <f>COUNTIFS(DataRegularSeason20242025!$E$3:$E$1315,$A8, DataRegularSeason20242025!$L$3:$L$1315, $A8,DataRegularSeason20242025!$N$3:$N$1315,1,DataRegularSeason20242025!$M$3:$M$1315,"SO")</f>
        <v>0</v>
      </c>
      <c r="T8">
        <f>F8-P8</f>
        <v>0</v>
      </c>
      <c r="U8">
        <f>COUNTIFS(DataRegularSeason20242025!$E$3:$E$1315,$A8, DataRegularSeason20242025!$S$3:$S$1315, $A8,DataRegularSeason20242025!$M$3:$M$1315,"REG")</f>
        <v>0</v>
      </c>
      <c r="V8">
        <f>COUNTIFS(DataRegularSeason20242025!$E$3:$E$1315,$A8, DataRegularSeason20242025!$S$3:$S$1315, $A8,DataRegularSeason20242025!$M$3:$M$1315,"OT")</f>
        <v>0</v>
      </c>
      <c r="W8">
        <f>COUNTIFS(DataRegularSeason20242025!$E$3:$E$1315,$A8, DataRegularSeason20242025!$S$3:$S$1315, $A8,DataRegularSeason20242025!$M$3:$M$1315,"SO")</f>
        <v>0</v>
      </c>
      <c r="X8">
        <f>(2*(Table3[[#This Row],[W_A]]+Table3[[#This Row],[W_H]]))+Table3[[#This Row],[OTL_A]]+Table3[[#This Row],[SOL_A]]+Table3[[#This Row],[OTL_H]]+Table3[[#This Row],[SOL_H]]</f>
        <v>3</v>
      </c>
      <c r="Y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8">
        <f>SUMIF(DataRegularSeason20242025!$D$3:$D$1315,$A8, DataRegularSeason20242025!$J$3:$J$1315)</f>
        <v>9</v>
      </c>
      <c r="AA8">
        <f>SUMIF(DataRegularSeason20242025!$D$3:$D$1315,$A8, DataRegularSeason20242025!$K$3:$K$1315)</f>
        <v>12</v>
      </c>
      <c r="AB8">
        <f>Z8-AA8</f>
        <v>-3</v>
      </c>
      <c r="AC8">
        <f>SUMIF(DataRegularSeason20242025!$E$3:$E$1315,$A8,DataRegularSeason20242025!$K$3:$K$1315)</f>
        <v>0</v>
      </c>
      <c r="AD8">
        <f>SUMIF(DataRegularSeason20242025!$E$3:$E$1315,$A8,DataRegularSeason20242025!$J$3:$J$1315)</f>
        <v>0</v>
      </c>
      <c r="AE8">
        <f>AC8-AD8</f>
        <v>0</v>
      </c>
      <c r="AF8">
        <f>Z8+AC8</f>
        <v>9</v>
      </c>
      <c r="AG8">
        <f>AA8+AD8</f>
        <v>12</v>
      </c>
      <c r="AH8">
        <f>AF8-AG8</f>
        <v>-3</v>
      </c>
      <c r="AI8" s="35">
        <f>Table3[[#This Row],[GF]]/Table3[[#This Row],[GP]]</f>
        <v>2.25</v>
      </c>
      <c r="AJ8" s="35">
        <f>Table3[[#This Row],[GA]]/Table3[[#This Row],[GP]]</f>
        <v>3</v>
      </c>
      <c r="AK8" s="35">
        <f>(Table3[[#This Row],[GFPG]]-Table3[[#This Row],[GAPG]])/Table3[[#This Row],[GP]]</f>
        <v>-0.1875</v>
      </c>
      <c r="AL8">
        <f>COUNTIFS(DataRegularSeason20242025!$D$3:$D$1315,$A8,DataRegularSeason20242025!$H$3:$H$1315, $A8)</f>
        <v>0</v>
      </c>
      <c r="AM8">
        <f>COUNTIFS(DataRegularSeason20242025!$E$3:$E$1315,$A8,DataRegularSeason20242025!$H$3:$H$1315, $A8)</f>
        <v>1</v>
      </c>
      <c r="AN8">
        <f>AL8+AM8</f>
        <v>1</v>
      </c>
      <c r="AO8">
        <f>E8-AL8</f>
        <v>4</v>
      </c>
      <c r="AP8">
        <f>F8-AM8</f>
        <v>-1</v>
      </c>
      <c r="AQ8">
        <f>AO8+AP8</f>
        <v>3</v>
      </c>
    </row>
    <row r="9" spans="1:45" x14ac:dyDescent="0.25">
      <c r="A9" t="s">
        <v>26</v>
      </c>
      <c r="B9" t="s">
        <v>97</v>
      </c>
      <c r="C9" t="s">
        <v>95</v>
      </c>
      <c r="D9">
        <f>COUNTIFS(DataRegularSeason20242025!$D$3:$D$1315,$A9,DataRegularSeason20242025!$R$3:$R$1315,1) + COUNTIFS(DataRegularSeason20242025!$E$3:$E$1315,$A9,DataRegularSeason20242025!$R$3:$R$1315,1)</f>
        <v>2</v>
      </c>
      <c r="E9">
        <f>COUNTIFS(DataRegularSeason20242025!$N$3:$N$1315,1,DataRegularSeason20242025!$D$3:$D$1315,$A9)</f>
        <v>1</v>
      </c>
      <c r="F9">
        <f>COUNTIFS(DataRegularSeason20242025!$E$3:$E$1315,$A9,DataRegularSeason20242025!$N$3:$N$1315,1)</f>
        <v>3</v>
      </c>
      <c r="G9">
        <f>E9+F9</f>
        <v>4</v>
      </c>
      <c r="H9">
        <f>COUNTIFS(DataRegularSeason20242025!$D$3:$D$1315,$A9, DataRegularSeason20242025!$L$3:$L$1315, $A9,DataRegularSeason20242025!$N$3:$N$1315,1)</f>
        <v>0</v>
      </c>
      <c r="I9">
        <f>COUNTIFS(DataRegularSeason20242025!$D$3:$D$1315,$A9, DataRegularSeason20242025!$L$3:$L$1315, $A9,DataRegularSeason20242025!$N$3:$N$1315,1,DataRegularSeason20242025!$M$3:$M$1315,"REG")</f>
        <v>0</v>
      </c>
      <c r="J9">
        <f>COUNTIFS(DataRegularSeason20242025!$D$3:$D$1315,$A9, DataRegularSeason20242025!$L$3:$L$1315, $A9,DataRegularSeason20242025!$N$3:$N$1315,1,DataRegularSeason20242025!$M$3:$M$1315,"OT")</f>
        <v>0</v>
      </c>
      <c r="K9">
        <f>COUNTIFS(DataRegularSeason20242025!$D$3:$D$1315,$A9, DataRegularSeason20242025!$L$3:$L$1315, $A9,DataRegularSeason20242025!$N$3:$N$1315,1,DataRegularSeason20242025!$M$3:$M$1315,"SO")</f>
        <v>0</v>
      </c>
      <c r="L9">
        <f>E9-H9</f>
        <v>1</v>
      </c>
      <c r="M9">
        <f>COUNTIFS(DataRegularSeason20242025!$D$3:$D$1315,$A9, DataRegularSeason20242025!$S$3:$S$1315, $A9,DataRegularSeason20242025!$M$3:$M$1315,"REG")</f>
        <v>1</v>
      </c>
      <c r="N9">
        <f>COUNTIFS(DataRegularSeason20242025!$D$3:$D$1315,$A9, DataRegularSeason20242025!$S$3:$S$1315, $A9,DataRegularSeason20242025!$M$3:$M$1315,"OT")</f>
        <v>0</v>
      </c>
      <c r="O9">
        <f>COUNTIFS(DataRegularSeason20242025!$D$3:$D$1315,$A9, DataRegularSeason20242025!$S$3:$S$1315, $A9,DataRegularSeason20242025!$M$3:$M$1315,"SO")</f>
        <v>0</v>
      </c>
      <c r="P9">
        <f>COUNTIFS(DataRegularSeason20242025!$E$3:$E$1315,$A9, DataRegularSeason20242025!$L$3:$L$1315, $A9, DataRegularSeason20242025!$N$3:$N$1315,1)</f>
        <v>0</v>
      </c>
      <c r="Q9">
        <f>COUNTIFS(DataRegularSeason20242025!$E$3:$E$1315,$A9, DataRegularSeason20242025!$L$3:$L$1315, $A9,DataRegularSeason20242025!$N$3:$N$1315,1,DataRegularSeason20242025!$M$3:$M$1315,"REG")</f>
        <v>0</v>
      </c>
      <c r="R9">
        <f>COUNTIFS(DataRegularSeason20242025!$E$3:$E$1315,$A9, DataRegularSeason20242025!$L$3:$L$1315, $A9,DataRegularSeason20242025!$N$3:$N$1315,1,DataRegularSeason20242025!$M$3:$M$1315,"OT")</f>
        <v>0</v>
      </c>
      <c r="S9">
        <f>COUNTIFS(DataRegularSeason20242025!$E$3:$E$1315,$A9, DataRegularSeason20242025!$L$3:$L$1315, $A9,DataRegularSeason20242025!$N$3:$N$1315,1,DataRegularSeason20242025!$M$3:$M$1315,"SO")</f>
        <v>0</v>
      </c>
      <c r="T9">
        <f>F9-P9</f>
        <v>3</v>
      </c>
      <c r="U9">
        <f>COUNTIFS(DataRegularSeason20242025!$E$3:$E$1315,$A9, DataRegularSeason20242025!$S$3:$S$1315, $A9,DataRegularSeason20242025!$M$3:$M$1315,"REG")</f>
        <v>3</v>
      </c>
      <c r="V9">
        <f>COUNTIFS(DataRegularSeason20242025!$E$3:$E$1315,$A9, DataRegularSeason20242025!$S$3:$S$1315, $A9,DataRegularSeason20242025!$M$3:$M$1315,"OT")</f>
        <v>0</v>
      </c>
      <c r="W9">
        <f>COUNTIFS(DataRegularSeason20242025!$E$3:$E$1315,$A9, DataRegularSeason20242025!$S$3:$S$1315, $A9,DataRegularSeason20242025!$M$3:$M$1315,"SO")</f>
        <v>0</v>
      </c>
      <c r="X9">
        <f>(2*(Table3[[#This Row],[W_A]]+Table3[[#This Row],[W_H]]))+Table3[[#This Row],[OTL_A]]+Table3[[#This Row],[SOL_A]]+Table3[[#This Row],[OTL_H]]+Table3[[#This Row],[SOL_H]]</f>
        <v>0</v>
      </c>
      <c r="Y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Z9">
        <f>SUMIF(DataRegularSeason20242025!$D$3:$D$1315,$A9, DataRegularSeason20242025!$J$3:$J$1315)</f>
        <v>4</v>
      </c>
      <c r="AA9">
        <f>SUMIF(DataRegularSeason20242025!$D$3:$D$1315,$A9, DataRegularSeason20242025!$K$3:$K$1315)</f>
        <v>8</v>
      </c>
      <c r="AB9">
        <f>Z9-AA9</f>
        <v>-4</v>
      </c>
      <c r="AC9">
        <f>SUMIF(DataRegularSeason20242025!$E$3:$E$1315,$A9,DataRegularSeason20242025!$K$3:$K$1315)</f>
        <v>9</v>
      </c>
      <c r="AD9">
        <f>SUMIF(DataRegularSeason20242025!$E$3:$E$1315,$A9,DataRegularSeason20242025!$J$3:$J$1315)</f>
        <v>17</v>
      </c>
      <c r="AE9">
        <f>AC9-AD9</f>
        <v>-8</v>
      </c>
      <c r="AF9">
        <f>Z9+AC9</f>
        <v>13</v>
      </c>
      <c r="AG9">
        <f>AA9+AD9</f>
        <v>25</v>
      </c>
      <c r="AH9">
        <f>AF9-AG9</f>
        <v>-12</v>
      </c>
      <c r="AI9" s="35">
        <f>Table3[[#This Row],[GF]]/Table3[[#This Row],[GP]]</f>
        <v>3.25</v>
      </c>
      <c r="AJ9" s="35">
        <f>Table3[[#This Row],[GA]]/Table3[[#This Row],[GP]]</f>
        <v>6.25</v>
      </c>
      <c r="AK9" s="35">
        <f>(Table3[[#This Row],[GFPG]]-Table3[[#This Row],[GAPG]])/Table3[[#This Row],[GP]]</f>
        <v>-0.75</v>
      </c>
      <c r="AL9">
        <f>COUNTIFS(DataRegularSeason20242025!$D$3:$D$1315,$A9,DataRegularSeason20242025!$H$3:$H$1315, $A9)</f>
        <v>0</v>
      </c>
      <c r="AM9">
        <f>COUNTIFS(DataRegularSeason20242025!$E$3:$E$1315,$A9,DataRegularSeason20242025!$H$3:$H$1315, $A9)</f>
        <v>3</v>
      </c>
      <c r="AN9">
        <f>AL9+AM9</f>
        <v>3</v>
      </c>
      <c r="AO9">
        <f>E9-AL9</f>
        <v>1</v>
      </c>
      <c r="AP9">
        <f>F9-AM9</f>
        <v>0</v>
      </c>
      <c r="AQ9">
        <f>AO9+AP9</f>
        <v>1</v>
      </c>
    </row>
    <row r="10" spans="1:45" x14ac:dyDescent="0.25">
      <c r="A10" t="s">
        <v>34</v>
      </c>
      <c r="B10" t="s">
        <v>97</v>
      </c>
      <c r="C10" t="s">
        <v>95</v>
      </c>
      <c r="D10">
        <f>COUNTIFS(DataRegularSeason20242025!$D$3:$D$1315,$A10,DataRegularSeason20242025!$R$3:$R$1315,1) + COUNTIFS(DataRegularSeason20242025!$E$3:$E$1315,$A10,DataRegularSeason20242025!$R$3:$R$1315,1)</f>
        <v>0</v>
      </c>
      <c r="E10">
        <f>COUNTIFS(DataRegularSeason20242025!$N$3:$N$1315,1,DataRegularSeason20242025!$D$3:$D$1315,$A10)</f>
        <v>1</v>
      </c>
      <c r="F10">
        <f>COUNTIFS(DataRegularSeason20242025!$E$3:$E$1315,$A10,DataRegularSeason20242025!$N$3:$N$1315,1)</f>
        <v>3</v>
      </c>
      <c r="G10">
        <f>E10+F10</f>
        <v>4</v>
      </c>
      <c r="H10">
        <f>COUNTIFS(DataRegularSeason20242025!$D$3:$D$1315,$A10, DataRegularSeason20242025!$L$3:$L$1315, $A10,DataRegularSeason20242025!$N$3:$N$1315,1)</f>
        <v>1</v>
      </c>
      <c r="I10">
        <f>COUNTIFS(DataRegularSeason20242025!$D$3:$D$1315,$A10, DataRegularSeason20242025!$L$3:$L$1315, $A10,DataRegularSeason20242025!$N$3:$N$1315,1,DataRegularSeason20242025!$M$3:$M$1315,"REG")</f>
        <v>1</v>
      </c>
      <c r="J10">
        <f>COUNTIFS(DataRegularSeason20242025!$D$3:$D$1315,$A10, DataRegularSeason20242025!$L$3:$L$1315, $A10,DataRegularSeason20242025!$N$3:$N$1315,1,DataRegularSeason20242025!$M$3:$M$1315,"OT")</f>
        <v>0</v>
      </c>
      <c r="K10">
        <f>COUNTIFS(DataRegularSeason20242025!$D$3:$D$1315,$A10, DataRegularSeason20242025!$L$3:$L$1315, $A10,DataRegularSeason20242025!$N$3:$N$1315,1,DataRegularSeason20242025!$M$3:$M$1315,"SO")</f>
        <v>0</v>
      </c>
      <c r="L10">
        <f>E10-H10</f>
        <v>0</v>
      </c>
      <c r="M10">
        <f>COUNTIFS(DataRegularSeason20242025!$D$3:$D$1315,$A10, DataRegularSeason20242025!$S$3:$S$1315, $A10,DataRegularSeason20242025!$M$3:$M$1315,"REG")</f>
        <v>0</v>
      </c>
      <c r="N10">
        <f>COUNTIFS(DataRegularSeason20242025!$D$3:$D$1315,$A10, DataRegularSeason20242025!$S$3:$S$1315, $A10,DataRegularSeason20242025!$M$3:$M$1315,"OT")</f>
        <v>0</v>
      </c>
      <c r="O10">
        <f>COUNTIFS(DataRegularSeason20242025!$D$3:$D$1315,$A10, DataRegularSeason20242025!$S$3:$S$1315, $A10,DataRegularSeason20242025!$M$3:$M$1315,"SO")</f>
        <v>0</v>
      </c>
      <c r="P10">
        <f>COUNTIFS(DataRegularSeason20242025!$E$3:$E$1315,$A10, DataRegularSeason20242025!$L$3:$L$1315, $A10, DataRegularSeason20242025!$N$3:$N$1315,1)</f>
        <v>3</v>
      </c>
      <c r="Q10">
        <f>COUNTIFS(DataRegularSeason20242025!$E$3:$E$1315,$A10, DataRegularSeason20242025!$L$3:$L$1315, $A10,DataRegularSeason20242025!$N$3:$N$1315,1,DataRegularSeason20242025!$M$3:$M$1315,"REG")</f>
        <v>2</v>
      </c>
      <c r="R10">
        <f>COUNTIFS(DataRegularSeason20242025!$E$3:$E$1315,$A10, DataRegularSeason20242025!$L$3:$L$1315, $A10,DataRegularSeason20242025!$N$3:$N$1315,1,DataRegularSeason20242025!$M$3:$M$1315,"OT")</f>
        <v>0</v>
      </c>
      <c r="S10">
        <f>COUNTIFS(DataRegularSeason20242025!$E$3:$E$1315,$A10, DataRegularSeason20242025!$L$3:$L$1315, $A10,DataRegularSeason20242025!$N$3:$N$1315,1,DataRegularSeason20242025!$M$3:$M$1315,"SO")</f>
        <v>1</v>
      </c>
      <c r="T10">
        <f>F10-P10</f>
        <v>0</v>
      </c>
      <c r="U10">
        <f>COUNTIFS(DataRegularSeason20242025!$E$3:$E$1315,$A10, DataRegularSeason20242025!$S$3:$S$1315, $A10,DataRegularSeason20242025!$M$3:$M$1315,"REG")</f>
        <v>0</v>
      </c>
      <c r="V10">
        <f>COUNTIFS(DataRegularSeason20242025!$E$3:$E$1315,$A10, DataRegularSeason20242025!$S$3:$S$1315, $A10,DataRegularSeason20242025!$M$3:$M$1315,"OT")</f>
        <v>0</v>
      </c>
      <c r="W10">
        <f>COUNTIFS(DataRegularSeason20242025!$E$3:$E$1315,$A10, DataRegularSeason20242025!$S$3:$S$1315, $A10,DataRegularSeason20242025!$M$3:$M$1315,"SO")</f>
        <v>0</v>
      </c>
      <c r="X10">
        <f>(2*(Table3[[#This Row],[W_A]]+Table3[[#This Row],[W_H]]))+Table3[[#This Row],[OTL_A]]+Table3[[#This Row],[SOL_A]]+Table3[[#This Row],[OTL_H]]+Table3[[#This Row],[SOL_H]]</f>
        <v>8</v>
      </c>
      <c r="Y1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Z10">
        <f>SUMIF(DataRegularSeason20242025!$D$3:$D$1315,$A10, DataRegularSeason20242025!$J$3:$J$1315)</f>
        <v>5</v>
      </c>
      <c r="AA10">
        <f>SUMIF(DataRegularSeason20242025!$D$3:$D$1315,$A10, DataRegularSeason20242025!$K$3:$K$1315)</f>
        <v>3</v>
      </c>
      <c r="AB10">
        <f>Z10-AA10</f>
        <v>2</v>
      </c>
      <c r="AC10">
        <f>SUMIF(DataRegularSeason20242025!$E$3:$E$1315,$A10,DataRegularSeason20242025!$K$3:$K$1315)</f>
        <v>8</v>
      </c>
      <c r="AD10">
        <f>SUMIF(DataRegularSeason20242025!$E$3:$E$1315,$A10,DataRegularSeason20242025!$J$3:$J$1315)</f>
        <v>2</v>
      </c>
      <c r="AE10">
        <f>AC10-AD10</f>
        <v>6</v>
      </c>
      <c r="AF10">
        <f>Z10+AC10</f>
        <v>13</v>
      </c>
      <c r="AG10">
        <f>AA10+AD10</f>
        <v>5</v>
      </c>
      <c r="AH10">
        <f>AF10-AG10</f>
        <v>8</v>
      </c>
      <c r="AI10" s="35">
        <f>Table3[[#This Row],[GF]]/Table3[[#This Row],[GP]]</f>
        <v>3.25</v>
      </c>
      <c r="AJ10" s="35">
        <f>Table3[[#This Row],[GA]]/Table3[[#This Row],[GP]]</f>
        <v>1.25</v>
      </c>
      <c r="AK10" s="35">
        <f>(Table3[[#This Row],[GFPG]]-Table3[[#This Row],[GAPG]])/Table3[[#This Row],[GP]]</f>
        <v>0.5</v>
      </c>
      <c r="AL10">
        <f>COUNTIFS(DataRegularSeason20242025!$D$3:$D$1315,$A10,DataRegularSeason20242025!$H$3:$H$1315, $A10)</f>
        <v>0</v>
      </c>
      <c r="AM10">
        <f>COUNTIFS(DataRegularSeason20242025!$E$3:$E$1315,$A10,DataRegularSeason20242025!$H$3:$H$1315, $A10)</f>
        <v>2</v>
      </c>
      <c r="AN10">
        <f>AL10+AM10</f>
        <v>2</v>
      </c>
      <c r="AO10">
        <f>E10-AL10</f>
        <v>1</v>
      </c>
      <c r="AP10">
        <f>F10-AM10</f>
        <v>1</v>
      </c>
      <c r="AQ10">
        <f>AO10+AP10</f>
        <v>2</v>
      </c>
    </row>
    <row r="11" spans="1:45" x14ac:dyDescent="0.25">
      <c r="A11" t="s">
        <v>31</v>
      </c>
      <c r="B11" t="s">
        <v>98</v>
      </c>
      <c r="C11" t="s">
        <v>81</v>
      </c>
      <c r="D11">
        <f>COUNTIFS(DataRegularSeason20242025!$D$3:$D$1315,$A11,DataRegularSeason20242025!$R$3:$R$1315,1) + COUNTIFS(DataRegularSeason20242025!$E$3:$E$1315,$A11,DataRegularSeason20242025!$R$3:$R$1315,1)</f>
        <v>1</v>
      </c>
      <c r="E11">
        <f>COUNTIFS(DataRegularSeason20242025!$N$3:$N$1315,1,DataRegularSeason20242025!$D$3:$D$1315,$A11)</f>
        <v>1</v>
      </c>
      <c r="F11">
        <f>COUNTIFS(DataRegularSeason20242025!$E$3:$E$1315,$A11,DataRegularSeason20242025!$N$3:$N$1315,1)</f>
        <v>2</v>
      </c>
      <c r="G11">
        <f>E11+F11</f>
        <v>3</v>
      </c>
      <c r="H11">
        <f>COUNTIFS(DataRegularSeason20242025!$D$3:$D$1315,$A11, DataRegularSeason20242025!$L$3:$L$1315, $A11,DataRegularSeason20242025!$N$3:$N$1315,1)</f>
        <v>0</v>
      </c>
      <c r="I11">
        <f>COUNTIFS(DataRegularSeason20242025!$D$3:$D$1315,$A11, DataRegularSeason20242025!$L$3:$L$1315, $A11,DataRegularSeason20242025!$N$3:$N$1315,1,DataRegularSeason20242025!$M$3:$M$1315,"REG")</f>
        <v>0</v>
      </c>
      <c r="J11">
        <f>COUNTIFS(DataRegularSeason20242025!$D$3:$D$1315,$A11, DataRegularSeason20242025!$L$3:$L$1315, $A11,DataRegularSeason20242025!$N$3:$N$1315,1,DataRegularSeason20242025!$M$3:$M$1315,"OT")</f>
        <v>0</v>
      </c>
      <c r="K11">
        <f>COUNTIFS(DataRegularSeason20242025!$D$3:$D$1315,$A11, DataRegularSeason20242025!$L$3:$L$1315, $A11,DataRegularSeason20242025!$N$3:$N$1315,1,DataRegularSeason20242025!$M$3:$M$1315,"SO")</f>
        <v>0</v>
      </c>
      <c r="L11">
        <f>E11-H11</f>
        <v>1</v>
      </c>
      <c r="M11">
        <f>COUNTIFS(DataRegularSeason20242025!$D$3:$D$1315,$A11, DataRegularSeason20242025!$S$3:$S$1315, $A11,DataRegularSeason20242025!$M$3:$M$1315,"REG")</f>
        <v>1</v>
      </c>
      <c r="N11">
        <f>COUNTIFS(DataRegularSeason20242025!$D$3:$D$1315,$A11, DataRegularSeason20242025!$S$3:$S$1315, $A11,DataRegularSeason20242025!$M$3:$M$1315,"OT")</f>
        <v>0</v>
      </c>
      <c r="O11">
        <f>COUNTIFS(DataRegularSeason20242025!$D$3:$D$1315,$A11, DataRegularSeason20242025!$S$3:$S$1315, $A11,DataRegularSeason20242025!$M$3:$M$1315,"SO")</f>
        <v>0</v>
      </c>
      <c r="P11">
        <f>COUNTIFS(DataRegularSeason20242025!$E$3:$E$1315,$A11, DataRegularSeason20242025!$L$3:$L$1315, $A11, DataRegularSeason20242025!$N$3:$N$1315,1)</f>
        <v>1</v>
      </c>
      <c r="Q11">
        <f>COUNTIFS(DataRegularSeason20242025!$E$3:$E$1315,$A11, DataRegularSeason20242025!$L$3:$L$1315, $A11,DataRegularSeason20242025!$N$3:$N$1315,1,DataRegularSeason20242025!$M$3:$M$1315,"REG")</f>
        <v>1</v>
      </c>
      <c r="R11">
        <f>COUNTIFS(DataRegularSeason20242025!$E$3:$E$1315,$A11, DataRegularSeason20242025!$L$3:$L$1315, $A11,DataRegularSeason20242025!$N$3:$N$1315,1,DataRegularSeason20242025!$M$3:$M$1315,"OT")</f>
        <v>0</v>
      </c>
      <c r="S11">
        <f>COUNTIFS(DataRegularSeason20242025!$E$3:$E$1315,$A11, DataRegularSeason20242025!$L$3:$L$1315, $A11,DataRegularSeason20242025!$N$3:$N$1315,1,DataRegularSeason20242025!$M$3:$M$1315,"SO")</f>
        <v>0</v>
      </c>
      <c r="T11">
        <f>F11-P11</f>
        <v>1</v>
      </c>
      <c r="U11">
        <f>COUNTIFS(DataRegularSeason20242025!$E$3:$E$1315,$A11, DataRegularSeason20242025!$S$3:$S$1315, $A11,DataRegularSeason20242025!$M$3:$M$1315,"REG")</f>
        <v>1</v>
      </c>
      <c r="V11">
        <f>COUNTIFS(DataRegularSeason20242025!$E$3:$E$1315,$A11, DataRegularSeason20242025!$S$3:$S$1315, $A11,DataRegularSeason20242025!$M$3:$M$1315,"OT")</f>
        <v>0</v>
      </c>
      <c r="W11">
        <f>COUNTIFS(DataRegularSeason20242025!$E$3:$E$1315,$A11, DataRegularSeason20242025!$S$3:$S$1315, $A11,DataRegularSeason20242025!$M$3:$M$1315,"SO")</f>
        <v>0</v>
      </c>
      <c r="X11">
        <f>(2*(Table3[[#This Row],[W_A]]+Table3[[#This Row],[W_H]]))+Table3[[#This Row],[OTL_A]]+Table3[[#This Row],[SOL_A]]+Table3[[#This Row],[OTL_H]]+Table3[[#This Row],[SOL_H]]</f>
        <v>2</v>
      </c>
      <c r="Y1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11">
        <f>SUMIF(DataRegularSeason20242025!$D$3:$D$1315,$A11, DataRegularSeason20242025!$J$3:$J$1315)</f>
        <v>1</v>
      </c>
      <c r="AA11">
        <f>SUMIF(DataRegularSeason20242025!$D$3:$D$1315,$A11, DataRegularSeason20242025!$K$3:$K$1315)</f>
        <v>4</v>
      </c>
      <c r="AB11">
        <f>Z11-AA11</f>
        <v>-3</v>
      </c>
      <c r="AC11">
        <f>SUMIF(DataRegularSeason20242025!$E$3:$E$1315,$A11,DataRegularSeason20242025!$K$3:$K$1315)</f>
        <v>6</v>
      </c>
      <c r="AD11">
        <f>SUMIF(DataRegularSeason20242025!$E$3:$E$1315,$A11,DataRegularSeason20242025!$J$3:$J$1315)</f>
        <v>6</v>
      </c>
      <c r="AE11">
        <f>AC11-AD11</f>
        <v>0</v>
      </c>
      <c r="AF11">
        <f>Z11+AC11</f>
        <v>7</v>
      </c>
      <c r="AG11">
        <f>AA11+AD11</f>
        <v>10</v>
      </c>
      <c r="AH11">
        <f>AF11-AG11</f>
        <v>-3</v>
      </c>
      <c r="AI11" s="35">
        <f>Table3[[#This Row],[GF]]/Table3[[#This Row],[GP]]</f>
        <v>2.3333333333333335</v>
      </c>
      <c r="AJ11" s="35">
        <f>Table3[[#This Row],[GA]]/Table3[[#This Row],[GP]]</f>
        <v>3.3333333333333335</v>
      </c>
      <c r="AK11" s="35">
        <f>(Table3[[#This Row],[GFPG]]-Table3[[#This Row],[GAPG]])/Table3[[#This Row],[GP]]</f>
        <v>-0.33333333333333331</v>
      </c>
      <c r="AL11">
        <f>COUNTIFS(DataRegularSeason20242025!$D$3:$D$1315,$A11,DataRegularSeason20242025!$H$3:$H$1315, $A11)</f>
        <v>0</v>
      </c>
      <c r="AM11">
        <f>COUNTIFS(DataRegularSeason20242025!$E$3:$E$1315,$A11,DataRegularSeason20242025!$H$3:$H$1315, $A11)</f>
        <v>1</v>
      </c>
      <c r="AN11">
        <f>AL11+AM11</f>
        <v>1</v>
      </c>
      <c r="AO11">
        <f>E11-AL11</f>
        <v>1</v>
      </c>
      <c r="AP11">
        <f>F11-AM11</f>
        <v>1</v>
      </c>
      <c r="AQ11">
        <f>AO11+AP11</f>
        <v>2</v>
      </c>
    </row>
    <row r="12" spans="1:45" x14ac:dyDescent="0.25">
      <c r="A12" t="s">
        <v>23</v>
      </c>
      <c r="B12" t="s">
        <v>97</v>
      </c>
      <c r="C12" t="s">
        <v>100</v>
      </c>
      <c r="D12">
        <f>COUNTIFS(DataRegularSeason20242025!$D$3:$D$1315,$A12,DataRegularSeason20242025!$R$3:$R$1315,1) + COUNTIFS(DataRegularSeason20242025!$E$3:$E$1315,$A12,DataRegularSeason20242025!$R$3:$R$1315,1)</f>
        <v>4</v>
      </c>
      <c r="E12">
        <f>COUNTIFS(DataRegularSeason20242025!$N$3:$N$1315,1,DataRegularSeason20242025!$D$3:$D$1315,$A12)</f>
        <v>0</v>
      </c>
      <c r="F12">
        <f>COUNTIFS(DataRegularSeason20242025!$E$3:$E$1315,$A12,DataRegularSeason20242025!$N$3:$N$1315,1)</f>
        <v>4</v>
      </c>
      <c r="G12">
        <f>E12+F12</f>
        <v>4</v>
      </c>
      <c r="H12">
        <f>COUNTIFS(DataRegularSeason20242025!$D$3:$D$1315,$A12, DataRegularSeason20242025!$L$3:$L$1315, $A12,DataRegularSeason20242025!$N$3:$N$1315,1)</f>
        <v>0</v>
      </c>
      <c r="I12">
        <f>COUNTIFS(DataRegularSeason20242025!$D$3:$D$1315,$A12, DataRegularSeason20242025!$L$3:$L$1315, $A12,DataRegularSeason20242025!$N$3:$N$1315,1,DataRegularSeason20242025!$M$3:$M$1315,"REG")</f>
        <v>0</v>
      </c>
      <c r="J12">
        <f>COUNTIFS(DataRegularSeason20242025!$D$3:$D$1315,$A12, DataRegularSeason20242025!$L$3:$L$1315, $A12,DataRegularSeason20242025!$N$3:$N$1315,1,DataRegularSeason20242025!$M$3:$M$1315,"OT")</f>
        <v>0</v>
      </c>
      <c r="K12">
        <f>COUNTIFS(DataRegularSeason20242025!$D$3:$D$1315,$A12, DataRegularSeason20242025!$L$3:$L$1315, $A12,DataRegularSeason20242025!$N$3:$N$1315,1,DataRegularSeason20242025!$M$3:$M$1315,"SO")</f>
        <v>0</v>
      </c>
      <c r="L12">
        <f>E12-H12</f>
        <v>0</v>
      </c>
      <c r="M12">
        <f>COUNTIFS(DataRegularSeason20242025!$D$3:$D$1315,$A12, DataRegularSeason20242025!$S$3:$S$1315, $A12,DataRegularSeason20242025!$M$3:$M$1315,"REG")</f>
        <v>0</v>
      </c>
      <c r="N12">
        <f>COUNTIFS(DataRegularSeason20242025!$D$3:$D$1315,$A12, DataRegularSeason20242025!$S$3:$S$1315, $A12,DataRegularSeason20242025!$M$3:$M$1315,"OT")</f>
        <v>0</v>
      </c>
      <c r="O12">
        <f>COUNTIFS(DataRegularSeason20242025!$D$3:$D$1315,$A12, DataRegularSeason20242025!$S$3:$S$1315, $A12,DataRegularSeason20242025!$M$3:$M$1315,"SO")</f>
        <v>0</v>
      </c>
      <c r="P12">
        <f>COUNTIFS(DataRegularSeason20242025!$E$3:$E$1315,$A12, DataRegularSeason20242025!$L$3:$L$1315, $A12, DataRegularSeason20242025!$N$3:$N$1315,1)</f>
        <v>1</v>
      </c>
      <c r="Q12">
        <f>COUNTIFS(DataRegularSeason20242025!$E$3:$E$1315,$A12, DataRegularSeason20242025!$L$3:$L$1315, $A12,DataRegularSeason20242025!$N$3:$N$1315,1,DataRegularSeason20242025!$M$3:$M$1315,"REG")</f>
        <v>0</v>
      </c>
      <c r="R12">
        <f>COUNTIFS(DataRegularSeason20242025!$E$3:$E$1315,$A12, DataRegularSeason20242025!$L$3:$L$1315, $A12,DataRegularSeason20242025!$N$3:$N$1315,1,DataRegularSeason20242025!$M$3:$M$1315,"OT")</f>
        <v>1</v>
      </c>
      <c r="S12">
        <f>COUNTIFS(DataRegularSeason20242025!$E$3:$E$1315,$A12, DataRegularSeason20242025!$L$3:$L$1315, $A12,DataRegularSeason20242025!$N$3:$N$1315,1,DataRegularSeason20242025!$M$3:$M$1315,"SO")</f>
        <v>0</v>
      </c>
      <c r="T12">
        <f>F12-P12</f>
        <v>3</v>
      </c>
      <c r="U12">
        <f>COUNTIFS(DataRegularSeason20242025!$E$3:$E$1315,$A12, DataRegularSeason20242025!$S$3:$S$1315, $A12,DataRegularSeason20242025!$M$3:$M$1315,"REG")</f>
        <v>3</v>
      </c>
      <c r="V12">
        <f>COUNTIFS(DataRegularSeason20242025!$E$3:$E$1315,$A12, DataRegularSeason20242025!$S$3:$S$1315, $A12,DataRegularSeason20242025!$M$3:$M$1315,"OT")</f>
        <v>0</v>
      </c>
      <c r="W12">
        <f>COUNTIFS(DataRegularSeason20242025!$E$3:$E$1315,$A12, DataRegularSeason20242025!$S$3:$S$1315, $A12,DataRegularSeason20242025!$M$3:$M$1315,"SO")</f>
        <v>0</v>
      </c>
      <c r="X12">
        <f>(2*(Table3[[#This Row],[W_A]]+Table3[[#This Row],[W_H]]))+Table3[[#This Row],[OTL_A]]+Table3[[#This Row],[SOL_A]]+Table3[[#This Row],[OTL_H]]+Table3[[#This Row],[SOL_H]]</f>
        <v>2</v>
      </c>
      <c r="Y1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12">
        <f>SUMIF(DataRegularSeason20242025!$D$3:$D$1315,$A12, DataRegularSeason20242025!$J$3:$J$1315)</f>
        <v>0</v>
      </c>
      <c r="AA12">
        <f>SUMIF(DataRegularSeason20242025!$D$3:$D$1315,$A12, DataRegularSeason20242025!$K$3:$K$1315)</f>
        <v>0</v>
      </c>
      <c r="AB12">
        <f>Z12-AA12</f>
        <v>0</v>
      </c>
      <c r="AC12">
        <f>SUMIF(DataRegularSeason20242025!$E$3:$E$1315,$A12,DataRegularSeason20242025!$K$3:$K$1315)</f>
        <v>7</v>
      </c>
      <c r="AD12">
        <f>SUMIF(DataRegularSeason20242025!$E$3:$E$1315,$A12,DataRegularSeason20242025!$J$3:$J$1315)</f>
        <v>18</v>
      </c>
      <c r="AE12">
        <f>AC12-AD12</f>
        <v>-11</v>
      </c>
      <c r="AF12">
        <f>Z12+AC12</f>
        <v>7</v>
      </c>
      <c r="AG12">
        <f>AA12+AD12</f>
        <v>18</v>
      </c>
      <c r="AH12">
        <f>AF12-AG12</f>
        <v>-11</v>
      </c>
      <c r="AI12" s="35">
        <f>Table3[[#This Row],[GF]]/Table3[[#This Row],[GP]]</f>
        <v>1.75</v>
      </c>
      <c r="AJ12" s="35">
        <f>Table3[[#This Row],[GA]]/Table3[[#This Row],[GP]]</f>
        <v>4.5</v>
      </c>
      <c r="AK12" s="35">
        <f>(Table3[[#This Row],[GFPG]]-Table3[[#This Row],[GAPG]])/Table3[[#This Row],[GP]]</f>
        <v>-0.6875</v>
      </c>
      <c r="AL12">
        <f>COUNTIFS(DataRegularSeason20242025!$D$3:$D$1315,$A12,DataRegularSeason20242025!$H$3:$H$1315, $A12)</f>
        <v>1</v>
      </c>
      <c r="AM12">
        <f>COUNTIFS(DataRegularSeason20242025!$E$3:$E$1315,$A12,DataRegularSeason20242025!$H$3:$H$1315, $A12)</f>
        <v>1</v>
      </c>
      <c r="AN12">
        <f>AL12+AM12</f>
        <v>2</v>
      </c>
      <c r="AO12">
        <f>E12-AL12</f>
        <v>-1</v>
      </c>
      <c r="AP12">
        <f>F12-AM12</f>
        <v>3</v>
      </c>
      <c r="AQ12">
        <f>AO12+AP12</f>
        <v>2</v>
      </c>
    </row>
    <row r="13" spans="1:45" x14ac:dyDescent="0.25">
      <c r="A13" t="s">
        <v>14</v>
      </c>
      <c r="B13" t="s">
        <v>98</v>
      </c>
      <c r="C13" t="s">
        <v>81</v>
      </c>
      <c r="D13">
        <f>COUNTIFS(DataRegularSeason20242025!$D$3:$D$1315,$A13,DataRegularSeason20242025!$R$3:$R$1315,1) + COUNTIFS(DataRegularSeason20242025!$E$3:$E$1315,$A13,DataRegularSeason20242025!$R$3:$R$1315,1)</f>
        <v>4</v>
      </c>
      <c r="E13">
        <f>COUNTIFS(DataRegularSeason20242025!$N$3:$N$1315,1,DataRegularSeason20242025!$D$3:$D$1315,$A13)</f>
        <v>4</v>
      </c>
      <c r="F13">
        <f>COUNTIFS(DataRegularSeason20242025!$E$3:$E$1315,$A13,DataRegularSeason20242025!$N$3:$N$1315,1)</f>
        <v>1</v>
      </c>
      <c r="G13">
        <f>E13+F13</f>
        <v>5</v>
      </c>
      <c r="H13">
        <f>COUNTIFS(DataRegularSeason20242025!$D$3:$D$1315,$A13, DataRegularSeason20242025!$L$3:$L$1315, $A13,DataRegularSeason20242025!$N$3:$N$1315,1)</f>
        <v>2</v>
      </c>
      <c r="I13">
        <f>COUNTIFS(DataRegularSeason20242025!$D$3:$D$1315,$A13, DataRegularSeason20242025!$L$3:$L$1315, $A13,DataRegularSeason20242025!$N$3:$N$1315,1,DataRegularSeason20242025!$M$3:$M$1315,"REG")</f>
        <v>2</v>
      </c>
      <c r="J13">
        <f>COUNTIFS(DataRegularSeason20242025!$D$3:$D$1315,$A13, DataRegularSeason20242025!$L$3:$L$1315, $A13,DataRegularSeason20242025!$N$3:$N$1315,1,DataRegularSeason20242025!$M$3:$M$1315,"OT")</f>
        <v>0</v>
      </c>
      <c r="K13">
        <f>COUNTIFS(DataRegularSeason20242025!$D$3:$D$1315,$A13, DataRegularSeason20242025!$L$3:$L$1315, $A13,DataRegularSeason20242025!$N$3:$N$1315,1,DataRegularSeason20242025!$M$3:$M$1315,"SO")</f>
        <v>0</v>
      </c>
      <c r="L13">
        <f>E13-H13</f>
        <v>2</v>
      </c>
      <c r="M13">
        <f>COUNTIFS(DataRegularSeason20242025!$D$3:$D$1315,$A13, DataRegularSeason20242025!$S$3:$S$1315, $A13,DataRegularSeason20242025!$M$3:$M$1315,"REG")</f>
        <v>2</v>
      </c>
      <c r="N13">
        <f>COUNTIFS(DataRegularSeason20242025!$D$3:$D$1315,$A13, DataRegularSeason20242025!$S$3:$S$1315, $A13,DataRegularSeason20242025!$M$3:$M$1315,"OT")</f>
        <v>0</v>
      </c>
      <c r="O13">
        <f>COUNTIFS(DataRegularSeason20242025!$D$3:$D$1315,$A13, DataRegularSeason20242025!$S$3:$S$1315, $A13,DataRegularSeason20242025!$M$3:$M$1315,"SO")</f>
        <v>0</v>
      </c>
      <c r="P13">
        <f>COUNTIFS(DataRegularSeason20242025!$E$3:$E$1315,$A13, DataRegularSeason20242025!$L$3:$L$1315, $A13, DataRegularSeason20242025!$N$3:$N$1315,1)</f>
        <v>1</v>
      </c>
      <c r="Q13">
        <f>COUNTIFS(DataRegularSeason20242025!$E$3:$E$1315,$A13, DataRegularSeason20242025!$L$3:$L$1315, $A13,DataRegularSeason20242025!$N$3:$N$1315,1,DataRegularSeason20242025!$M$3:$M$1315,"REG")</f>
        <v>1</v>
      </c>
      <c r="R13">
        <f>COUNTIFS(DataRegularSeason20242025!$E$3:$E$1315,$A13, DataRegularSeason20242025!$L$3:$L$1315, $A13,DataRegularSeason20242025!$N$3:$N$1315,1,DataRegularSeason20242025!$M$3:$M$1315,"OT")</f>
        <v>0</v>
      </c>
      <c r="S13">
        <f>COUNTIFS(DataRegularSeason20242025!$E$3:$E$1315,$A13, DataRegularSeason20242025!$L$3:$L$1315, $A13,DataRegularSeason20242025!$N$3:$N$1315,1,DataRegularSeason20242025!$M$3:$M$1315,"SO")</f>
        <v>0</v>
      </c>
      <c r="T13">
        <f>F13-P13</f>
        <v>0</v>
      </c>
      <c r="U13">
        <f>COUNTIFS(DataRegularSeason20242025!$E$3:$E$1315,$A13, DataRegularSeason20242025!$S$3:$S$1315, $A13,DataRegularSeason20242025!$M$3:$M$1315,"REG")</f>
        <v>0</v>
      </c>
      <c r="V13">
        <f>COUNTIFS(DataRegularSeason20242025!$E$3:$E$1315,$A13, DataRegularSeason20242025!$S$3:$S$1315, $A13,DataRegularSeason20242025!$M$3:$M$1315,"OT")</f>
        <v>0</v>
      </c>
      <c r="W13">
        <f>COUNTIFS(DataRegularSeason20242025!$E$3:$E$1315,$A13, DataRegularSeason20242025!$S$3:$S$1315, $A13,DataRegularSeason20242025!$M$3:$M$1315,"SO")</f>
        <v>0</v>
      </c>
      <c r="X13">
        <f>(2*(Table3[[#This Row],[W_A]]+Table3[[#This Row],[W_H]]))+Table3[[#This Row],[OTL_A]]+Table3[[#This Row],[SOL_A]]+Table3[[#This Row],[OTL_H]]+Table3[[#This Row],[SOL_H]]</f>
        <v>6</v>
      </c>
      <c r="Y1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13">
        <f>SUMIF(DataRegularSeason20242025!$D$3:$D$1315,$A13, DataRegularSeason20242025!$J$3:$J$1315)</f>
        <v>11</v>
      </c>
      <c r="AA13">
        <f>SUMIF(DataRegularSeason20242025!$D$3:$D$1315,$A13, DataRegularSeason20242025!$K$3:$K$1315)</f>
        <v>14</v>
      </c>
      <c r="AB13">
        <f>Z13-AA13</f>
        <v>-3</v>
      </c>
      <c r="AC13">
        <f>SUMIF(DataRegularSeason20242025!$E$3:$E$1315,$A13,DataRegularSeason20242025!$K$3:$K$1315)</f>
        <v>7</v>
      </c>
      <c r="AD13">
        <f>SUMIF(DataRegularSeason20242025!$E$3:$E$1315,$A13,DataRegularSeason20242025!$J$3:$J$1315)</f>
        <v>5</v>
      </c>
      <c r="AE13">
        <f>AC13-AD13</f>
        <v>2</v>
      </c>
      <c r="AF13">
        <f>Z13+AC13</f>
        <v>18</v>
      </c>
      <c r="AG13">
        <f>AA13+AD13</f>
        <v>19</v>
      </c>
      <c r="AH13">
        <f>AF13-AG13</f>
        <v>-1</v>
      </c>
      <c r="AI13" s="35">
        <f>Table3[[#This Row],[GF]]/Table3[[#This Row],[GP]]</f>
        <v>3.6</v>
      </c>
      <c r="AJ13" s="35">
        <f>Table3[[#This Row],[GA]]/Table3[[#This Row],[GP]]</f>
        <v>3.8</v>
      </c>
      <c r="AK13" s="35">
        <f>(Table3[[#This Row],[GFPG]]-Table3[[#This Row],[GAPG]])/Table3[[#This Row],[GP]]</f>
        <v>-3.9999999999999945E-2</v>
      </c>
      <c r="AL13">
        <f>COUNTIFS(DataRegularSeason20242025!$D$3:$D$1315,$A13,DataRegularSeason20242025!$H$3:$H$1315, $A13)</f>
        <v>3</v>
      </c>
      <c r="AM13">
        <f>COUNTIFS(DataRegularSeason20242025!$E$3:$E$1315,$A13,DataRegularSeason20242025!$H$3:$H$1315, $A13)</f>
        <v>1</v>
      </c>
      <c r="AN13">
        <f>AL13+AM13</f>
        <v>4</v>
      </c>
      <c r="AO13">
        <f>E13-AL13</f>
        <v>1</v>
      </c>
      <c r="AP13">
        <f>F13-AM13</f>
        <v>0</v>
      </c>
      <c r="AQ13">
        <f>AO13+AP13</f>
        <v>1</v>
      </c>
    </row>
    <row r="14" spans="1:45" x14ac:dyDescent="0.25">
      <c r="A14" t="s">
        <v>28</v>
      </c>
      <c r="B14" t="s">
        <v>97</v>
      </c>
      <c r="C14" t="s">
        <v>100</v>
      </c>
      <c r="D14">
        <f>COUNTIFS(DataRegularSeason20242025!$D$3:$D$1315,$A14,DataRegularSeason20242025!$R$3:$R$1315,1) + COUNTIFS(DataRegularSeason20242025!$E$3:$E$1315,$A14,DataRegularSeason20242025!$R$3:$R$1315,1)</f>
        <v>2</v>
      </c>
      <c r="E14">
        <f>COUNTIFS(DataRegularSeason20242025!$N$3:$N$1315,1,DataRegularSeason20242025!$D$3:$D$1315,$A14)</f>
        <v>4</v>
      </c>
      <c r="F14">
        <f>COUNTIFS(DataRegularSeason20242025!$E$3:$E$1315,$A14,DataRegularSeason20242025!$N$3:$N$1315,1)</f>
        <v>0</v>
      </c>
      <c r="G14">
        <f>E14+F14</f>
        <v>4</v>
      </c>
      <c r="H14">
        <f>COUNTIFS(DataRegularSeason20242025!$D$3:$D$1315,$A14, DataRegularSeason20242025!$L$3:$L$1315, $A14,DataRegularSeason20242025!$N$3:$N$1315,1)</f>
        <v>1</v>
      </c>
      <c r="I14">
        <f>COUNTIFS(DataRegularSeason20242025!$D$3:$D$1315,$A14, DataRegularSeason20242025!$L$3:$L$1315, $A14,DataRegularSeason20242025!$N$3:$N$1315,1,DataRegularSeason20242025!$M$3:$M$1315,"REG")</f>
        <v>1</v>
      </c>
      <c r="J14">
        <f>COUNTIFS(DataRegularSeason20242025!$D$3:$D$1315,$A14, DataRegularSeason20242025!$L$3:$L$1315, $A14,DataRegularSeason20242025!$N$3:$N$1315,1,DataRegularSeason20242025!$M$3:$M$1315,"OT")</f>
        <v>0</v>
      </c>
      <c r="K14">
        <f>COUNTIFS(DataRegularSeason20242025!$D$3:$D$1315,$A14, DataRegularSeason20242025!$L$3:$L$1315, $A14,DataRegularSeason20242025!$N$3:$N$1315,1,DataRegularSeason20242025!$M$3:$M$1315,"SO")</f>
        <v>0</v>
      </c>
      <c r="L14">
        <f>E14-H14</f>
        <v>3</v>
      </c>
      <c r="M14">
        <f>COUNTIFS(DataRegularSeason20242025!$D$3:$D$1315,$A14, DataRegularSeason20242025!$S$3:$S$1315, $A14,DataRegularSeason20242025!$M$3:$M$1315,"REG")</f>
        <v>1</v>
      </c>
      <c r="N14">
        <f>COUNTIFS(DataRegularSeason20242025!$D$3:$D$1315,$A14, DataRegularSeason20242025!$S$3:$S$1315, $A14,DataRegularSeason20242025!$M$3:$M$1315,"OT")</f>
        <v>2</v>
      </c>
      <c r="O14">
        <f>COUNTIFS(DataRegularSeason20242025!$D$3:$D$1315,$A14, DataRegularSeason20242025!$S$3:$S$1315, $A14,DataRegularSeason20242025!$M$3:$M$1315,"SO")</f>
        <v>0</v>
      </c>
      <c r="P14">
        <f>COUNTIFS(DataRegularSeason20242025!$E$3:$E$1315,$A14, DataRegularSeason20242025!$L$3:$L$1315, $A14, DataRegularSeason20242025!$N$3:$N$1315,1)</f>
        <v>0</v>
      </c>
      <c r="Q14">
        <f>COUNTIFS(DataRegularSeason20242025!$E$3:$E$1315,$A14, DataRegularSeason20242025!$L$3:$L$1315, $A14,DataRegularSeason20242025!$N$3:$N$1315,1,DataRegularSeason20242025!$M$3:$M$1315,"REG")</f>
        <v>0</v>
      </c>
      <c r="R14">
        <f>COUNTIFS(DataRegularSeason20242025!$E$3:$E$1315,$A14, DataRegularSeason20242025!$L$3:$L$1315, $A14,DataRegularSeason20242025!$N$3:$N$1315,1,DataRegularSeason20242025!$M$3:$M$1315,"OT")</f>
        <v>0</v>
      </c>
      <c r="S14">
        <f>COUNTIFS(DataRegularSeason20242025!$E$3:$E$1315,$A14, DataRegularSeason20242025!$L$3:$L$1315, $A14,DataRegularSeason20242025!$N$3:$N$1315,1,DataRegularSeason20242025!$M$3:$M$1315,"SO")</f>
        <v>0</v>
      </c>
      <c r="T14">
        <f>F14-P14</f>
        <v>0</v>
      </c>
      <c r="U14">
        <f>COUNTIFS(DataRegularSeason20242025!$E$3:$E$1315,$A14, DataRegularSeason20242025!$S$3:$S$1315, $A14,DataRegularSeason20242025!$M$3:$M$1315,"REG")</f>
        <v>0</v>
      </c>
      <c r="V14">
        <f>COUNTIFS(DataRegularSeason20242025!$E$3:$E$1315,$A14, DataRegularSeason20242025!$S$3:$S$1315, $A14,DataRegularSeason20242025!$M$3:$M$1315,"OT")</f>
        <v>0</v>
      </c>
      <c r="W14">
        <f>COUNTIFS(DataRegularSeason20242025!$E$3:$E$1315,$A14, DataRegularSeason20242025!$S$3:$S$1315, $A14,DataRegularSeason20242025!$M$3:$M$1315,"SO")</f>
        <v>0</v>
      </c>
      <c r="X14">
        <f>(2*(Table3[[#This Row],[W_A]]+Table3[[#This Row],[W_H]]))+Table3[[#This Row],[OTL_A]]+Table3[[#This Row],[SOL_A]]+Table3[[#This Row],[OTL_H]]+Table3[[#This Row],[SOL_H]]</f>
        <v>4</v>
      </c>
      <c r="Y1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4">
        <f>SUMIF(DataRegularSeason20242025!$D$3:$D$1315,$A14, DataRegularSeason20242025!$J$3:$J$1315)</f>
        <v>14</v>
      </c>
      <c r="AA14">
        <f>SUMIF(DataRegularSeason20242025!$D$3:$D$1315,$A14, DataRegularSeason20242025!$K$3:$K$1315)</f>
        <v>18</v>
      </c>
      <c r="AB14">
        <f>Z14-AA14</f>
        <v>-4</v>
      </c>
      <c r="AC14">
        <f>SUMIF(DataRegularSeason20242025!$E$3:$E$1315,$A14,DataRegularSeason20242025!$K$3:$K$1315)</f>
        <v>0</v>
      </c>
      <c r="AD14">
        <f>SUMIF(DataRegularSeason20242025!$E$3:$E$1315,$A14,DataRegularSeason20242025!$J$3:$J$1315)</f>
        <v>0</v>
      </c>
      <c r="AE14">
        <f>AC14-AD14</f>
        <v>0</v>
      </c>
      <c r="AF14">
        <f>Z14+AC14</f>
        <v>14</v>
      </c>
      <c r="AG14">
        <f>AA14+AD14</f>
        <v>18</v>
      </c>
      <c r="AH14">
        <f>AF14-AG14</f>
        <v>-4</v>
      </c>
      <c r="AI14" s="35">
        <f>Table3[[#This Row],[GF]]/Table3[[#This Row],[GP]]</f>
        <v>3.5</v>
      </c>
      <c r="AJ14" s="35">
        <f>Table3[[#This Row],[GA]]/Table3[[#This Row],[GP]]</f>
        <v>4.5</v>
      </c>
      <c r="AK14" s="35">
        <f>(Table3[[#This Row],[GFPG]]-Table3[[#This Row],[GAPG]])/Table3[[#This Row],[GP]]</f>
        <v>-0.25</v>
      </c>
      <c r="AL14">
        <f>COUNTIFS(DataRegularSeason20242025!$D$3:$D$1315,$A14,DataRegularSeason20242025!$H$3:$H$1315, $A14)</f>
        <v>2</v>
      </c>
      <c r="AM14">
        <f>COUNTIFS(DataRegularSeason20242025!$E$3:$E$1315,$A14,DataRegularSeason20242025!$H$3:$H$1315, $A14)</f>
        <v>0</v>
      </c>
      <c r="AN14">
        <f>AL14+AM14</f>
        <v>2</v>
      </c>
      <c r="AO14">
        <f>E14-AL14</f>
        <v>2</v>
      </c>
      <c r="AP14">
        <f>F14-AM14</f>
        <v>0</v>
      </c>
      <c r="AQ14">
        <f>AO14+AP14</f>
        <v>2</v>
      </c>
    </row>
    <row r="15" spans="1:45" x14ac:dyDescent="0.25">
      <c r="A15" t="s">
        <v>37</v>
      </c>
      <c r="B15" t="s">
        <v>97</v>
      </c>
      <c r="C15" t="s">
        <v>95</v>
      </c>
      <c r="D15">
        <f>COUNTIFS(DataRegularSeason20242025!$D$3:$D$1315,$A15,DataRegularSeason20242025!$R$3:$R$1315,1) + COUNTIFS(DataRegularSeason20242025!$E$3:$E$1315,$A15,DataRegularSeason20242025!$R$3:$R$1315,1)</f>
        <v>1</v>
      </c>
      <c r="E15">
        <f>COUNTIFS(DataRegularSeason20242025!$N$3:$N$1315,1,DataRegularSeason20242025!$D$3:$D$1315,$A15)</f>
        <v>2</v>
      </c>
      <c r="F15">
        <f>COUNTIFS(DataRegularSeason20242025!$E$3:$E$1315,$A15,DataRegularSeason20242025!$N$3:$N$1315,1)</f>
        <v>2</v>
      </c>
      <c r="G15">
        <f>E15+F15</f>
        <v>4</v>
      </c>
      <c r="H15">
        <f>COUNTIFS(DataRegularSeason20242025!$D$3:$D$1315,$A15, DataRegularSeason20242025!$L$3:$L$1315, $A15,DataRegularSeason20242025!$N$3:$N$1315,1)</f>
        <v>1</v>
      </c>
      <c r="I15">
        <f>COUNTIFS(DataRegularSeason20242025!$D$3:$D$1315,$A15, DataRegularSeason20242025!$L$3:$L$1315, $A15,DataRegularSeason20242025!$N$3:$N$1315,1,DataRegularSeason20242025!$M$3:$M$1315,"REG")</f>
        <v>1</v>
      </c>
      <c r="J15">
        <f>COUNTIFS(DataRegularSeason20242025!$D$3:$D$1315,$A15, DataRegularSeason20242025!$L$3:$L$1315, $A15,DataRegularSeason20242025!$N$3:$N$1315,1,DataRegularSeason20242025!$M$3:$M$1315,"OT")</f>
        <v>0</v>
      </c>
      <c r="K15">
        <f>COUNTIFS(DataRegularSeason20242025!$D$3:$D$1315,$A15, DataRegularSeason20242025!$L$3:$L$1315, $A15,DataRegularSeason20242025!$N$3:$N$1315,1,DataRegularSeason20242025!$M$3:$M$1315,"SO")</f>
        <v>0</v>
      </c>
      <c r="L15">
        <f>E15-H15</f>
        <v>1</v>
      </c>
      <c r="M15">
        <f>COUNTIFS(DataRegularSeason20242025!$D$3:$D$1315,$A15, DataRegularSeason20242025!$S$3:$S$1315, $A15,DataRegularSeason20242025!$M$3:$M$1315,"REG")</f>
        <v>0</v>
      </c>
      <c r="N15">
        <f>COUNTIFS(DataRegularSeason20242025!$D$3:$D$1315,$A15, DataRegularSeason20242025!$S$3:$S$1315, $A15,DataRegularSeason20242025!$M$3:$M$1315,"OT")</f>
        <v>1</v>
      </c>
      <c r="O15">
        <f>COUNTIFS(DataRegularSeason20242025!$D$3:$D$1315,$A15, DataRegularSeason20242025!$S$3:$S$1315, $A15,DataRegularSeason20242025!$M$3:$M$1315,"SO")</f>
        <v>0</v>
      </c>
      <c r="P15">
        <f>COUNTIFS(DataRegularSeason20242025!$E$3:$E$1315,$A15, DataRegularSeason20242025!$L$3:$L$1315, $A15, DataRegularSeason20242025!$N$3:$N$1315,1)</f>
        <v>1</v>
      </c>
      <c r="Q15">
        <f>COUNTIFS(DataRegularSeason20242025!$E$3:$E$1315,$A15, DataRegularSeason20242025!$L$3:$L$1315, $A15,DataRegularSeason20242025!$N$3:$N$1315,1,DataRegularSeason20242025!$M$3:$M$1315,"REG")</f>
        <v>1</v>
      </c>
      <c r="R15">
        <f>COUNTIFS(DataRegularSeason20242025!$E$3:$E$1315,$A15, DataRegularSeason20242025!$L$3:$L$1315, $A15,DataRegularSeason20242025!$N$3:$N$1315,1,DataRegularSeason20242025!$M$3:$M$1315,"OT")</f>
        <v>0</v>
      </c>
      <c r="S15">
        <f>COUNTIFS(DataRegularSeason20242025!$E$3:$E$1315,$A15, DataRegularSeason20242025!$L$3:$L$1315, $A15,DataRegularSeason20242025!$N$3:$N$1315,1,DataRegularSeason20242025!$M$3:$M$1315,"SO")</f>
        <v>0</v>
      </c>
      <c r="T15">
        <f>F15-P15</f>
        <v>1</v>
      </c>
      <c r="U15">
        <f>COUNTIFS(DataRegularSeason20242025!$E$3:$E$1315,$A15, DataRegularSeason20242025!$S$3:$S$1315, $A15,DataRegularSeason20242025!$M$3:$M$1315,"REG")</f>
        <v>0</v>
      </c>
      <c r="V15">
        <f>COUNTIFS(DataRegularSeason20242025!$E$3:$E$1315,$A15, DataRegularSeason20242025!$S$3:$S$1315, $A15,DataRegularSeason20242025!$M$3:$M$1315,"OT")</f>
        <v>0</v>
      </c>
      <c r="W15">
        <f>COUNTIFS(DataRegularSeason20242025!$E$3:$E$1315,$A15, DataRegularSeason20242025!$S$3:$S$1315, $A15,DataRegularSeason20242025!$M$3:$M$1315,"SO")</f>
        <v>1</v>
      </c>
      <c r="X15">
        <f>(2*(Table3[[#This Row],[W_A]]+Table3[[#This Row],[W_H]]))+Table3[[#This Row],[OTL_A]]+Table3[[#This Row],[SOL_A]]+Table3[[#This Row],[OTL_H]]+Table3[[#This Row],[SOL_H]]</f>
        <v>6</v>
      </c>
      <c r="Y1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15">
        <f>SUMIF(DataRegularSeason20242025!$D$3:$D$1315,$A15, DataRegularSeason20242025!$J$3:$J$1315)</f>
        <v>5</v>
      </c>
      <c r="AA15">
        <f>SUMIF(DataRegularSeason20242025!$D$3:$D$1315,$A15, DataRegularSeason20242025!$K$3:$K$1315)</f>
        <v>3</v>
      </c>
      <c r="AB15">
        <f>Z15-AA15</f>
        <v>2</v>
      </c>
      <c r="AC15">
        <f>SUMIF(DataRegularSeason20242025!$E$3:$E$1315,$A15,DataRegularSeason20242025!$K$3:$K$1315)</f>
        <v>7</v>
      </c>
      <c r="AD15">
        <f>SUMIF(DataRegularSeason20242025!$E$3:$E$1315,$A15,DataRegularSeason20242025!$J$3:$J$1315)</f>
        <v>7</v>
      </c>
      <c r="AE15">
        <f>AC15-AD15</f>
        <v>0</v>
      </c>
      <c r="AF15">
        <f>Z15+AC15</f>
        <v>12</v>
      </c>
      <c r="AG15">
        <f>AA15+AD15</f>
        <v>10</v>
      </c>
      <c r="AH15">
        <f>AF15-AG15</f>
        <v>2</v>
      </c>
      <c r="AI15" s="35">
        <f>Table3[[#This Row],[GF]]/Table3[[#This Row],[GP]]</f>
        <v>3</v>
      </c>
      <c r="AJ15" s="35">
        <f>Table3[[#This Row],[GA]]/Table3[[#This Row],[GP]]</f>
        <v>2.5</v>
      </c>
      <c r="AK15" s="35">
        <f>(Table3[[#This Row],[GFPG]]-Table3[[#This Row],[GAPG]])/Table3[[#This Row],[GP]]</f>
        <v>0.125</v>
      </c>
      <c r="AL15">
        <f>COUNTIFS(DataRegularSeason20242025!$D$3:$D$1315,$A15,DataRegularSeason20242025!$H$3:$H$1315, $A15)</f>
        <v>0</v>
      </c>
      <c r="AM15">
        <f>COUNTIFS(DataRegularSeason20242025!$E$3:$E$1315,$A15,DataRegularSeason20242025!$H$3:$H$1315, $A15)</f>
        <v>2</v>
      </c>
      <c r="AN15">
        <f>AL15+AM15</f>
        <v>2</v>
      </c>
      <c r="AO15">
        <f>E15-AL15</f>
        <v>2</v>
      </c>
      <c r="AP15">
        <f>F15-AM15</f>
        <v>0</v>
      </c>
      <c r="AQ15">
        <f>AO15+AP15</f>
        <v>2</v>
      </c>
    </row>
    <row r="16" spans="1:45" x14ac:dyDescent="0.25">
      <c r="A16" t="s">
        <v>19</v>
      </c>
      <c r="B16" t="s">
        <v>98</v>
      </c>
      <c r="C16" t="s">
        <v>81</v>
      </c>
      <c r="D16">
        <f>COUNTIFS(DataRegularSeason20242025!$D$3:$D$1315,$A16,DataRegularSeason20242025!$R$3:$R$1315,1) + COUNTIFS(DataRegularSeason20242025!$E$3:$E$1315,$A16,DataRegularSeason20242025!$R$3:$R$1315,1)</f>
        <v>1</v>
      </c>
      <c r="E16">
        <f>COUNTIFS(DataRegularSeason20242025!$N$3:$N$1315,1,DataRegularSeason20242025!$D$3:$D$1315,$A16)</f>
        <v>1</v>
      </c>
      <c r="F16">
        <f>COUNTIFS(DataRegularSeason20242025!$E$3:$E$1315,$A16,DataRegularSeason20242025!$N$3:$N$1315,1)</f>
        <v>3</v>
      </c>
      <c r="G16">
        <f>E16+F16</f>
        <v>4</v>
      </c>
      <c r="H16">
        <f>COUNTIFS(DataRegularSeason20242025!$D$3:$D$1315,$A16, DataRegularSeason20242025!$L$3:$L$1315, $A16,DataRegularSeason20242025!$N$3:$N$1315,1)</f>
        <v>0</v>
      </c>
      <c r="I16">
        <f>COUNTIFS(DataRegularSeason20242025!$D$3:$D$1315,$A16, DataRegularSeason20242025!$L$3:$L$1315, $A16,DataRegularSeason20242025!$N$3:$N$1315,1,DataRegularSeason20242025!$M$3:$M$1315,"REG")</f>
        <v>0</v>
      </c>
      <c r="J16">
        <f>COUNTIFS(DataRegularSeason20242025!$D$3:$D$1315,$A16, DataRegularSeason20242025!$L$3:$L$1315, $A16,DataRegularSeason20242025!$N$3:$N$1315,1,DataRegularSeason20242025!$M$3:$M$1315,"OT")</f>
        <v>0</v>
      </c>
      <c r="K16">
        <f>COUNTIFS(DataRegularSeason20242025!$D$3:$D$1315,$A16, DataRegularSeason20242025!$L$3:$L$1315, $A16,DataRegularSeason20242025!$N$3:$N$1315,1,DataRegularSeason20242025!$M$3:$M$1315,"SO")</f>
        <v>0</v>
      </c>
      <c r="L16">
        <f>E16-H16</f>
        <v>1</v>
      </c>
      <c r="M16">
        <f>COUNTIFS(DataRegularSeason20242025!$D$3:$D$1315,$A16, DataRegularSeason20242025!$S$3:$S$1315, $A16,DataRegularSeason20242025!$M$3:$M$1315,"REG")</f>
        <v>1</v>
      </c>
      <c r="N16">
        <f>COUNTIFS(DataRegularSeason20242025!$D$3:$D$1315,$A16, DataRegularSeason20242025!$S$3:$S$1315, $A16,DataRegularSeason20242025!$M$3:$M$1315,"OT")</f>
        <v>0</v>
      </c>
      <c r="O16">
        <f>COUNTIFS(DataRegularSeason20242025!$D$3:$D$1315,$A16, DataRegularSeason20242025!$S$3:$S$1315, $A16,DataRegularSeason20242025!$M$3:$M$1315,"SO")</f>
        <v>0</v>
      </c>
      <c r="P16">
        <f>COUNTIFS(DataRegularSeason20242025!$E$3:$E$1315,$A16, DataRegularSeason20242025!$L$3:$L$1315, $A16, DataRegularSeason20242025!$N$3:$N$1315,1)</f>
        <v>2</v>
      </c>
      <c r="Q16">
        <f>COUNTIFS(DataRegularSeason20242025!$E$3:$E$1315,$A16, DataRegularSeason20242025!$L$3:$L$1315, $A16,DataRegularSeason20242025!$N$3:$N$1315,1,DataRegularSeason20242025!$M$3:$M$1315,"REG")</f>
        <v>2</v>
      </c>
      <c r="R16">
        <f>COUNTIFS(DataRegularSeason20242025!$E$3:$E$1315,$A16, DataRegularSeason20242025!$L$3:$L$1315, $A16,DataRegularSeason20242025!$N$3:$N$1315,1,DataRegularSeason20242025!$M$3:$M$1315,"OT")</f>
        <v>0</v>
      </c>
      <c r="S16">
        <f>COUNTIFS(DataRegularSeason20242025!$E$3:$E$1315,$A16, DataRegularSeason20242025!$L$3:$L$1315, $A16,DataRegularSeason20242025!$N$3:$N$1315,1,DataRegularSeason20242025!$M$3:$M$1315,"SO")</f>
        <v>0</v>
      </c>
      <c r="T16">
        <f>F16-P16</f>
        <v>1</v>
      </c>
      <c r="U16">
        <f>COUNTIFS(DataRegularSeason20242025!$E$3:$E$1315,$A16, DataRegularSeason20242025!$S$3:$S$1315, $A16,DataRegularSeason20242025!$M$3:$M$1315,"REG")</f>
        <v>1</v>
      </c>
      <c r="V16">
        <f>COUNTIFS(DataRegularSeason20242025!$E$3:$E$1315,$A16, DataRegularSeason20242025!$S$3:$S$1315, $A16,DataRegularSeason20242025!$M$3:$M$1315,"OT")</f>
        <v>0</v>
      </c>
      <c r="W16">
        <f>COUNTIFS(DataRegularSeason20242025!$E$3:$E$1315,$A16, DataRegularSeason20242025!$S$3:$S$1315, $A16,DataRegularSeason20242025!$M$3:$M$1315,"SO")</f>
        <v>0</v>
      </c>
      <c r="X16">
        <f>(2*(Table3[[#This Row],[W_A]]+Table3[[#This Row],[W_H]]))+Table3[[#This Row],[OTL_A]]+Table3[[#This Row],[SOL_A]]+Table3[[#This Row],[OTL_H]]+Table3[[#This Row],[SOL_H]]</f>
        <v>4</v>
      </c>
      <c r="Y1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Z16">
        <f>SUMIF(DataRegularSeason20242025!$D$3:$D$1315,$A16, DataRegularSeason20242025!$J$3:$J$1315)</f>
        <v>4</v>
      </c>
      <c r="AA16">
        <f>SUMIF(DataRegularSeason20242025!$D$3:$D$1315,$A16, DataRegularSeason20242025!$K$3:$K$1315)</f>
        <v>6</v>
      </c>
      <c r="AB16">
        <f>Z16-AA16</f>
        <v>-2</v>
      </c>
      <c r="AC16">
        <f>SUMIF(DataRegularSeason20242025!$E$3:$E$1315,$A16,DataRegularSeason20242025!$K$3:$K$1315)</f>
        <v>9</v>
      </c>
      <c r="AD16">
        <f>SUMIF(DataRegularSeason20242025!$E$3:$E$1315,$A16,DataRegularSeason20242025!$J$3:$J$1315)</f>
        <v>8</v>
      </c>
      <c r="AE16">
        <f>AC16-AD16</f>
        <v>1</v>
      </c>
      <c r="AF16">
        <f>Z16+AC16</f>
        <v>13</v>
      </c>
      <c r="AG16">
        <f>AA16+AD16</f>
        <v>14</v>
      </c>
      <c r="AH16">
        <f>AF16-AG16</f>
        <v>-1</v>
      </c>
      <c r="AI16" s="35">
        <f>Table3[[#This Row],[GF]]/Table3[[#This Row],[GP]]</f>
        <v>3.25</v>
      </c>
      <c r="AJ16" s="35">
        <f>Table3[[#This Row],[GA]]/Table3[[#This Row],[GP]]</f>
        <v>3.5</v>
      </c>
      <c r="AK16" s="35">
        <f>(Table3[[#This Row],[GFPG]]-Table3[[#This Row],[GAPG]])/Table3[[#This Row],[GP]]</f>
        <v>-6.25E-2</v>
      </c>
      <c r="AL16">
        <f>COUNTIFS(DataRegularSeason20242025!$D$3:$D$1315,$A16,DataRegularSeason20242025!$H$3:$H$1315, $A16)</f>
        <v>0</v>
      </c>
      <c r="AM16">
        <f>COUNTIFS(DataRegularSeason20242025!$E$3:$E$1315,$A16,DataRegularSeason20242025!$H$3:$H$1315, $A16)</f>
        <v>1</v>
      </c>
      <c r="AN16">
        <f>AL16+AM16</f>
        <v>1</v>
      </c>
      <c r="AO16">
        <f>E16-AL16</f>
        <v>1</v>
      </c>
      <c r="AP16">
        <f>F16-AM16</f>
        <v>2</v>
      </c>
      <c r="AQ16">
        <f>AO16+AP16</f>
        <v>3</v>
      </c>
    </row>
    <row r="17" spans="1:43" x14ac:dyDescent="0.25">
      <c r="A17" t="s">
        <v>32</v>
      </c>
      <c r="B17" t="s">
        <v>98</v>
      </c>
      <c r="C17" t="s">
        <v>99</v>
      </c>
      <c r="D17">
        <f>COUNTIFS(DataRegularSeason20242025!$D$3:$D$1315,$A17,DataRegularSeason20242025!$R$3:$R$1315,1) + COUNTIFS(DataRegularSeason20242025!$E$3:$E$1315,$A17,DataRegularSeason20242025!$R$3:$R$1315,1)</f>
        <v>2</v>
      </c>
      <c r="E17">
        <f>COUNTIFS(DataRegularSeason20242025!$N$3:$N$1315,1,DataRegularSeason20242025!$D$3:$D$1315,$A17)</f>
        <v>3</v>
      </c>
      <c r="F17">
        <f>COUNTIFS(DataRegularSeason20242025!$E$3:$E$1315,$A17,DataRegularSeason20242025!$N$3:$N$1315,1)</f>
        <v>3</v>
      </c>
      <c r="G17">
        <f>E17+F17</f>
        <v>6</v>
      </c>
      <c r="H17">
        <f>COUNTIFS(DataRegularSeason20242025!$D$3:$D$1315,$A17, DataRegularSeason20242025!$L$3:$L$1315, $A17,DataRegularSeason20242025!$N$3:$N$1315,1)</f>
        <v>2</v>
      </c>
      <c r="I17">
        <f>COUNTIFS(DataRegularSeason20242025!$D$3:$D$1315,$A17, DataRegularSeason20242025!$L$3:$L$1315, $A17,DataRegularSeason20242025!$N$3:$N$1315,1,DataRegularSeason20242025!$M$3:$M$1315,"REG")</f>
        <v>2</v>
      </c>
      <c r="J17">
        <f>COUNTIFS(DataRegularSeason20242025!$D$3:$D$1315,$A17, DataRegularSeason20242025!$L$3:$L$1315, $A17,DataRegularSeason20242025!$N$3:$N$1315,1,DataRegularSeason20242025!$M$3:$M$1315,"OT")</f>
        <v>0</v>
      </c>
      <c r="K17">
        <f>COUNTIFS(DataRegularSeason20242025!$D$3:$D$1315,$A17, DataRegularSeason20242025!$L$3:$L$1315, $A17,DataRegularSeason20242025!$N$3:$N$1315,1,DataRegularSeason20242025!$M$3:$M$1315,"SO")</f>
        <v>0</v>
      </c>
      <c r="L17">
        <f>E17-H17</f>
        <v>1</v>
      </c>
      <c r="M17">
        <f>COUNTIFS(DataRegularSeason20242025!$D$3:$D$1315,$A17, DataRegularSeason20242025!$S$3:$S$1315, $A17,DataRegularSeason20242025!$M$3:$M$1315,"REG")</f>
        <v>1</v>
      </c>
      <c r="N17">
        <f>COUNTIFS(DataRegularSeason20242025!$D$3:$D$1315,$A17, DataRegularSeason20242025!$S$3:$S$1315, $A17,DataRegularSeason20242025!$M$3:$M$1315,"OT")</f>
        <v>0</v>
      </c>
      <c r="O17">
        <f>COUNTIFS(DataRegularSeason20242025!$D$3:$D$1315,$A17, DataRegularSeason20242025!$S$3:$S$1315, $A17,DataRegularSeason20242025!$M$3:$M$1315,"SO")</f>
        <v>0</v>
      </c>
      <c r="P17">
        <f>COUNTIFS(DataRegularSeason20242025!$E$3:$E$1315,$A17, DataRegularSeason20242025!$L$3:$L$1315, $A17, DataRegularSeason20242025!$N$3:$N$1315,1)</f>
        <v>2</v>
      </c>
      <c r="Q17">
        <f>COUNTIFS(DataRegularSeason20242025!$E$3:$E$1315,$A17, DataRegularSeason20242025!$L$3:$L$1315, $A17,DataRegularSeason20242025!$N$3:$N$1315,1,DataRegularSeason20242025!$M$3:$M$1315,"REG")</f>
        <v>2</v>
      </c>
      <c r="R17">
        <f>COUNTIFS(DataRegularSeason20242025!$E$3:$E$1315,$A17, DataRegularSeason20242025!$L$3:$L$1315, $A17,DataRegularSeason20242025!$N$3:$N$1315,1,DataRegularSeason20242025!$M$3:$M$1315,"OT")</f>
        <v>0</v>
      </c>
      <c r="S17">
        <f>COUNTIFS(DataRegularSeason20242025!$E$3:$E$1315,$A17, DataRegularSeason20242025!$L$3:$L$1315, $A17,DataRegularSeason20242025!$N$3:$N$1315,1,DataRegularSeason20242025!$M$3:$M$1315,"SO")</f>
        <v>0</v>
      </c>
      <c r="T17">
        <f>F17-P17</f>
        <v>1</v>
      </c>
      <c r="U17">
        <f>COUNTIFS(DataRegularSeason20242025!$E$3:$E$1315,$A17, DataRegularSeason20242025!$S$3:$S$1315, $A17,DataRegularSeason20242025!$M$3:$M$1315,"REG")</f>
        <v>1</v>
      </c>
      <c r="V17">
        <f>COUNTIFS(DataRegularSeason20242025!$E$3:$E$1315,$A17, DataRegularSeason20242025!$S$3:$S$1315, $A17,DataRegularSeason20242025!$M$3:$M$1315,"OT")</f>
        <v>0</v>
      </c>
      <c r="W17">
        <f>COUNTIFS(DataRegularSeason20242025!$E$3:$E$1315,$A17, DataRegularSeason20242025!$S$3:$S$1315, $A17,DataRegularSeason20242025!$M$3:$M$1315,"SO")</f>
        <v>0</v>
      </c>
      <c r="X17">
        <f>(2*(Table3[[#This Row],[W_A]]+Table3[[#This Row],[W_H]]))+Table3[[#This Row],[OTL_A]]+Table3[[#This Row],[SOL_A]]+Table3[[#This Row],[OTL_H]]+Table3[[#This Row],[SOL_H]]</f>
        <v>8</v>
      </c>
      <c r="Y1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12</v>
      </c>
      <c r="Z17">
        <f>SUMIF(DataRegularSeason20242025!$D$3:$D$1315,$A17, DataRegularSeason20242025!$J$3:$J$1315)</f>
        <v>11</v>
      </c>
      <c r="AA17">
        <f>SUMIF(DataRegularSeason20242025!$D$3:$D$1315,$A17, DataRegularSeason20242025!$K$3:$K$1315)</f>
        <v>8</v>
      </c>
      <c r="AB17">
        <f>Z17-AA17</f>
        <v>3</v>
      </c>
      <c r="AC17">
        <f>SUMIF(DataRegularSeason20242025!$E$3:$E$1315,$A17,DataRegularSeason20242025!$K$3:$K$1315)</f>
        <v>8</v>
      </c>
      <c r="AD17">
        <f>SUMIF(DataRegularSeason20242025!$E$3:$E$1315,$A17,DataRegularSeason20242025!$J$3:$J$1315)</f>
        <v>5</v>
      </c>
      <c r="AE17">
        <f>AC17-AD17</f>
        <v>3</v>
      </c>
      <c r="AF17">
        <f>Z17+AC17</f>
        <v>19</v>
      </c>
      <c r="AG17">
        <f>AA17+AD17</f>
        <v>13</v>
      </c>
      <c r="AH17">
        <f>AF17-AG17</f>
        <v>6</v>
      </c>
      <c r="AI17" s="35">
        <f>Table3[[#This Row],[GF]]/Table3[[#This Row],[GP]]</f>
        <v>3.1666666666666665</v>
      </c>
      <c r="AJ17" s="35">
        <f>Table3[[#This Row],[GA]]/Table3[[#This Row],[GP]]</f>
        <v>2.1666666666666665</v>
      </c>
      <c r="AK17" s="35">
        <f>(Table3[[#This Row],[GFPG]]-Table3[[#This Row],[GAPG]])/Table3[[#This Row],[GP]]</f>
        <v>0.16666666666666666</v>
      </c>
      <c r="AL17">
        <f>COUNTIFS(DataRegularSeason20242025!$D$3:$D$1315,$A17,DataRegularSeason20242025!$H$3:$H$1315, $A17)</f>
        <v>3</v>
      </c>
      <c r="AM17">
        <f>COUNTIFS(DataRegularSeason20242025!$E$3:$E$1315,$A17,DataRegularSeason20242025!$H$3:$H$1315, $A17)</f>
        <v>2</v>
      </c>
      <c r="AN17">
        <f>AL17+AM17</f>
        <v>5</v>
      </c>
      <c r="AO17">
        <f>E17-AL17</f>
        <v>0</v>
      </c>
      <c r="AP17">
        <f>F17-AM17</f>
        <v>1</v>
      </c>
      <c r="AQ17">
        <f>AO17+AP17</f>
        <v>1</v>
      </c>
    </row>
    <row r="18" spans="1:43" x14ac:dyDescent="0.25">
      <c r="A18" t="s">
        <v>35</v>
      </c>
      <c r="B18" t="s">
        <v>97</v>
      </c>
      <c r="C18" t="s">
        <v>95</v>
      </c>
      <c r="D18">
        <f>COUNTIFS(DataRegularSeason20242025!$D$3:$D$1315,$A18,DataRegularSeason20242025!$R$3:$R$1315,1) + COUNTIFS(DataRegularSeason20242025!$E$3:$E$1315,$A18,DataRegularSeason20242025!$R$3:$R$1315,1)</f>
        <v>0</v>
      </c>
      <c r="E18">
        <f>COUNTIFS(DataRegularSeason20242025!$N$3:$N$1315,1,DataRegularSeason20242025!$D$3:$D$1315,$A18)</f>
        <v>1</v>
      </c>
      <c r="F18">
        <f>COUNTIFS(DataRegularSeason20242025!$E$3:$E$1315,$A18,DataRegularSeason20242025!$N$3:$N$1315,1)</f>
        <v>2</v>
      </c>
      <c r="G18">
        <f>E18+F18</f>
        <v>3</v>
      </c>
      <c r="H18">
        <f>COUNTIFS(DataRegularSeason20242025!$D$3:$D$1315,$A18, DataRegularSeason20242025!$L$3:$L$1315, $A18,DataRegularSeason20242025!$N$3:$N$1315,1)</f>
        <v>0</v>
      </c>
      <c r="I18">
        <f>COUNTIFS(DataRegularSeason20242025!$D$3:$D$1315,$A18, DataRegularSeason20242025!$L$3:$L$1315, $A18,DataRegularSeason20242025!$N$3:$N$1315,1,DataRegularSeason20242025!$M$3:$M$1315,"REG")</f>
        <v>0</v>
      </c>
      <c r="J18">
        <f>COUNTIFS(DataRegularSeason20242025!$D$3:$D$1315,$A18, DataRegularSeason20242025!$L$3:$L$1315, $A18,DataRegularSeason20242025!$N$3:$N$1315,1,DataRegularSeason20242025!$M$3:$M$1315,"OT")</f>
        <v>0</v>
      </c>
      <c r="K18">
        <f>COUNTIFS(DataRegularSeason20242025!$D$3:$D$1315,$A18, DataRegularSeason20242025!$L$3:$L$1315, $A18,DataRegularSeason20242025!$N$3:$N$1315,1,DataRegularSeason20242025!$M$3:$M$1315,"SO")</f>
        <v>0</v>
      </c>
      <c r="L18">
        <f>E18-H18</f>
        <v>1</v>
      </c>
      <c r="M18">
        <f>COUNTIFS(DataRegularSeason20242025!$D$3:$D$1315,$A18, DataRegularSeason20242025!$S$3:$S$1315, $A18,DataRegularSeason20242025!$M$3:$M$1315,"REG")</f>
        <v>1</v>
      </c>
      <c r="N18">
        <f>COUNTIFS(DataRegularSeason20242025!$D$3:$D$1315,$A18, DataRegularSeason20242025!$S$3:$S$1315, $A18,DataRegularSeason20242025!$M$3:$M$1315,"OT")</f>
        <v>0</v>
      </c>
      <c r="O18">
        <f>COUNTIFS(DataRegularSeason20242025!$D$3:$D$1315,$A18, DataRegularSeason20242025!$S$3:$S$1315, $A18,DataRegularSeason20242025!$M$3:$M$1315,"SO")</f>
        <v>0</v>
      </c>
      <c r="P18">
        <f>COUNTIFS(DataRegularSeason20242025!$E$3:$E$1315,$A18, DataRegularSeason20242025!$L$3:$L$1315, $A18, DataRegularSeason20242025!$N$3:$N$1315,1)</f>
        <v>0</v>
      </c>
      <c r="Q18">
        <f>COUNTIFS(DataRegularSeason20242025!$E$3:$E$1315,$A18, DataRegularSeason20242025!$L$3:$L$1315, $A18,DataRegularSeason20242025!$N$3:$N$1315,1,DataRegularSeason20242025!$M$3:$M$1315,"REG")</f>
        <v>0</v>
      </c>
      <c r="R18">
        <f>COUNTIFS(DataRegularSeason20242025!$E$3:$E$1315,$A18, DataRegularSeason20242025!$L$3:$L$1315, $A18,DataRegularSeason20242025!$N$3:$N$1315,1,DataRegularSeason20242025!$M$3:$M$1315,"OT")</f>
        <v>0</v>
      </c>
      <c r="S18">
        <f>COUNTIFS(DataRegularSeason20242025!$E$3:$E$1315,$A18, DataRegularSeason20242025!$L$3:$L$1315, $A18,DataRegularSeason20242025!$N$3:$N$1315,1,DataRegularSeason20242025!$M$3:$M$1315,"SO")</f>
        <v>0</v>
      </c>
      <c r="T18">
        <f>F18-P18</f>
        <v>2</v>
      </c>
      <c r="U18">
        <f>COUNTIFS(DataRegularSeason20242025!$E$3:$E$1315,$A18, DataRegularSeason20242025!$S$3:$S$1315, $A18,DataRegularSeason20242025!$M$3:$M$1315,"REG")</f>
        <v>2</v>
      </c>
      <c r="V18">
        <f>COUNTIFS(DataRegularSeason20242025!$E$3:$E$1315,$A18, DataRegularSeason20242025!$S$3:$S$1315, $A18,DataRegularSeason20242025!$M$3:$M$1315,"OT")</f>
        <v>0</v>
      </c>
      <c r="W18">
        <f>COUNTIFS(DataRegularSeason20242025!$E$3:$E$1315,$A18, DataRegularSeason20242025!$S$3:$S$1315, $A18,DataRegularSeason20242025!$M$3:$M$1315,"SO")</f>
        <v>0</v>
      </c>
      <c r="X18">
        <f>(2*(Table3[[#This Row],[W_A]]+Table3[[#This Row],[W_H]]))+Table3[[#This Row],[OTL_A]]+Table3[[#This Row],[SOL_A]]+Table3[[#This Row],[OTL_H]]+Table3[[#This Row],[SOL_H]]</f>
        <v>0</v>
      </c>
      <c r="Y1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Z18">
        <f>SUMIF(DataRegularSeason20242025!$D$3:$D$1315,$A18, DataRegularSeason20242025!$J$3:$J$1315)</f>
        <v>0</v>
      </c>
      <c r="AA18">
        <f>SUMIF(DataRegularSeason20242025!$D$3:$D$1315,$A18, DataRegularSeason20242025!$K$3:$K$1315)</f>
        <v>3</v>
      </c>
      <c r="AB18">
        <f>Z18-AA18</f>
        <v>-3</v>
      </c>
      <c r="AC18">
        <f>SUMIF(DataRegularSeason20242025!$E$3:$E$1315,$A18,DataRegularSeason20242025!$K$3:$K$1315)</f>
        <v>6</v>
      </c>
      <c r="AD18">
        <f>SUMIF(DataRegularSeason20242025!$E$3:$E$1315,$A18,DataRegularSeason20242025!$J$3:$J$1315)</f>
        <v>11</v>
      </c>
      <c r="AE18">
        <f>AC18-AD18</f>
        <v>-5</v>
      </c>
      <c r="AF18">
        <f>Z18+AC18</f>
        <v>6</v>
      </c>
      <c r="AG18">
        <f>AA18+AD18</f>
        <v>14</v>
      </c>
      <c r="AH18">
        <f>AF18-AG18</f>
        <v>-8</v>
      </c>
      <c r="AI18" s="35">
        <f>Table3[[#This Row],[GF]]/Table3[[#This Row],[GP]]</f>
        <v>2</v>
      </c>
      <c r="AJ18" s="35">
        <f>Table3[[#This Row],[GA]]/Table3[[#This Row],[GP]]</f>
        <v>4.666666666666667</v>
      </c>
      <c r="AK18" s="35">
        <f>(Table3[[#This Row],[GFPG]]-Table3[[#This Row],[GAPG]])/Table3[[#This Row],[GP]]</f>
        <v>-0.88888888888888895</v>
      </c>
      <c r="AL18">
        <f>COUNTIFS(DataRegularSeason20242025!$D$3:$D$1315,$A18,DataRegularSeason20242025!$H$3:$H$1315, $A18)</f>
        <v>1</v>
      </c>
      <c r="AM18">
        <f>COUNTIFS(DataRegularSeason20242025!$E$3:$E$1315,$A18,DataRegularSeason20242025!$H$3:$H$1315, $A18)</f>
        <v>2</v>
      </c>
      <c r="AN18">
        <f>AL18+AM18</f>
        <v>3</v>
      </c>
      <c r="AO18">
        <f>E18-AL18</f>
        <v>0</v>
      </c>
      <c r="AP18">
        <f>F18-AM18</f>
        <v>0</v>
      </c>
      <c r="AQ18">
        <f>AO18+AP18</f>
        <v>0</v>
      </c>
    </row>
    <row r="19" spans="1:43" x14ac:dyDescent="0.25">
      <c r="A19" t="s">
        <v>33</v>
      </c>
      <c r="B19" t="s">
        <v>98</v>
      </c>
      <c r="C19" t="s">
        <v>99</v>
      </c>
      <c r="D19">
        <f>COUNTIFS(DataRegularSeason20242025!$D$3:$D$1315,$A19,DataRegularSeason20242025!$R$3:$R$1315,1) + COUNTIFS(DataRegularSeason20242025!$E$3:$E$1315,$A19,DataRegularSeason20242025!$R$3:$R$1315,1)</f>
        <v>2</v>
      </c>
      <c r="E19">
        <f>COUNTIFS(DataRegularSeason20242025!$N$3:$N$1315,1,DataRegularSeason20242025!$D$3:$D$1315,$A19)</f>
        <v>2</v>
      </c>
      <c r="F19">
        <f>COUNTIFS(DataRegularSeason20242025!$E$3:$E$1315,$A19,DataRegularSeason20242025!$N$3:$N$1315,1)</f>
        <v>1</v>
      </c>
      <c r="G19">
        <f>E19+F19</f>
        <v>3</v>
      </c>
      <c r="H19">
        <f>COUNTIFS(DataRegularSeason20242025!$D$3:$D$1315,$A19, DataRegularSeason20242025!$L$3:$L$1315, $A19,DataRegularSeason20242025!$N$3:$N$1315,1)</f>
        <v>1</v>
      </c>
      <c r="I19">
        <f>COUNTIFS(DataRegularSeason20242025!$D$3:$D$1315,$A19, DataRegularSeason20242025!$L$3:$L$1315, $A19,DataRegularSeason20242025!$N$3:$N$1315,1,DataRegularSeason20242025!$M$3:$M$1315,"REG")</f>
        <v>1</v>
      </c>
      <c r="J19">
        <f>COUNTIFS(DataRegularSeason20242025!$D$3:$D$1315,$A19, DataRegularSeason20242025!$L$3:$L$1315, $A19,DataRegularSeason20242025!$N$3:$N$1315,1,DataRegularSeason20242025!$M$3:$M$1315,"OT")</f>
        <v>0</v>
      </c>
      <c r="K19">
        <f>COUNTIFS(DataRegularSeason20242025!$D$3:$D$1315,$A19, DataRegularSeason20242025!$L$3:$L$1315, $A19,DataRegularSeason20242025!$N$3:$N$1315,1,DataRegularSeason20242025!$M$3:$M$1315,"SO")</f>
        <v>0</v>
      </c>
      <c r="L19">
        <f>E19-H19</f>
        <v>1</v>
      </c>
      <c r="M19">
        <f>COUNTIFS(DataRegularSeason20242025!$D$3:$D$1315,$A19, DataRegularSeason20242025!$S$3:$S$1315, $A19,DataRegularSeason20242025!$M$3:$M$1315,"REG")</f>
        <v>1</v>
      </c>
      <c r="N19">
        <f>COUNTIFS(DataRegularSeason20242025!$D$3:$D$1315,$A19, DataRegularSeason20242025!$S$3:$S$1315, $A19,DataRegularSeason20242025!$M$3:$M$1315,"OT")</f>
        <v>0</v>
      </c>
      <c r="O19">
        <f>COUNTIFS(DataRegularSeason20242025!$D$3:$D$1315,$A19, DataRegularSeason20242025!$S$3:$S$1315, $A19,DataRegularSeason20242025!$M$3:$M$1315,"SO")</f>
        <v>0</v>
      </c>
      <c r="P19">
        <f>COUNTIFS(DataRegularSeason20242025!$E$3:$E$1315,$A19, DataRegularSeason20242025!$L$3:$L$1315, $A19, DataRegularSeason20242025!$N$3:$N$1315,1)</f>
        <v>0</v>
      </c>
      <c r="Q19">
        <f>COUNTIFS(DataRegularSeason20242025!$E$3:$E$1315,$A19, DataRegularSeason20242025!$L$3:$L$1315, $A19,DataRegularSeason20242025!$N$3:$N$1315,1,DataRegularSeason20242025!$M$3:$M$1315,"REG")</f>
        <v>0</v>
      </c>
      <c r="R19">
        <f>COUNTIFS(DataRegularSeason20242025!$E$3:$E$1315,$A19, DataRegularSeason20242025!$L$3:$L$1315, $A19,DataRegularSeason20242025!$N$3:$N$1315,1,DataRegularSeason20242025!$M$3:$M$1315,"OT")</f>
        <v>0</v>
      </c>
      <c r="S19">
        <f>COUNTIFS(DataRegularSeason20242025!$E$3:$E$1315,$A19, DataRegularSeason20242025!$L$3:$L$1315, $A19,DataRegularSeason20242025!$N$3:$N$1315,1,DataRegularSeason20242025!$M$3:$M$1315,"SO")</f>
        <v>0</v>
      </c>
      <c r="T19">
        <f>F19-P19</f>
        <v>1</v>
      </c>
      <c r="U19">
        <f>COUNTIFS(DataRegularSeason20242025!$E$3:$E$1315,$A19, DataRegularSeason20242025!$S$3:$S$1315, $A19,DataRegularSeason20242025!$M$3:$M$1315,"REG")</f>
        <v>0</v>
      </c>
      <c r="V19">
        <f>COUNTIFS(DataRegularSeason20242025!$E$3:$E$1315,$A19, DataRegularSeason20242025!$S$3:$S$1315, $A19,DataRegularSeason20242025!$M$3:$M$1315,"OT")</f>
        <v>1</v>
      </c>
      <c r="W19">
        <f>COUNTIFS(DataRegularSeason20242025!$E$3:$E$1315,$A19, DataRegularSeason20242025!$S$3:$S$1315, $A19,DataRegularSeason20242025!$M$3:$M$1315,"SO")</f>
        <v>0</v>
      </c>
      <c r="X19">
        <f>(2*(Table3[[#This Row],[W_A]]+Table3[[#This Row],[W_H]]))+Table3[[#This Row],[OTL_A]]+Table3[[#This Row],[SOL_A]]+Table3[[#This Row],[OTL_H]]+Table3[[#This Row],[SOL_H]]</f>
        <v>3</v>
      </c>
      <c r="Y1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19">
        <f>SUMIF(DataRegularSeason20242025!$D$3:$D$1315,$A19, DataRegularSeason20242025!$J$3:$J$1315)</f>
        <v>6</v>
      </c>
      <c r="AA19">
        <f>SUMIF(DataRegularSeason20242025!$D$3:$D$1315,$A19, DataRegularSeason20242025!$K$3:$K$1315)</f>
        <v>5</v>
      </c>
      <c r="AB19">
        <f>Z19-AA19</f>
        <v>1</v>
      </c>
      <c r="AC19">
        <f>SUMIF(DataRegularSeason20242025!$E$3:$E$1315,$A19,DataRegularSeason20242025!$K$3:$K$1315)</f>
        <v>4</v>
      </c>
      <c r="AD19">
        <f>SUMIF(DataRegularSeason20242025!$E$3:$E$1315,$A19,DataRegularSeason20242025!$J$3:$J$1315)</f>
        <v>5</v>
      </c>
      <c r="AE19">
        <f>AC19-AD19</f>
        <v>-1</v>
      </c>
      <c r="AF19">
        <f>Z19+AC19</f>
        <v>10</v>
      </c>
      <c r="AG19">
        <f>AA19+AD19</f>
        <v>10</v>
      </c>
      <c r="AH19">
        <f>AF19-AG19</f>
        <v>0</v>
      </c>
      <c r="AI19" s="35">
        <f>Table3[[#This Row],[GF]]/Table3[[#This Row],[GP]]</f>
        <v>3.3333333333333335</v>
      </c>
      <c r="AJ19" s="35">
        <f>Table3[[#This Row],[GA]]/Table3[[#This Row],[GP]]</f>
        <v>3.3333333333333335</v>
      </c>
      <c r="AK19" s="35">
        <f>(Table3[[#This Row],[GFPG]]-Table3[[#This Row],[GAPG]])/Table3[[#This Row],[GP]]</f>
        <v>0</v>
      </c>
      <c r="AL19">
        <f>COUNTIFS(DataRegularSeason20242025!$D$3:$D$1315,$A19,DataRegularSeason20242025!$H$3:$H$1315, $A19)</f>
        <v>1</v>
      </c>
      <c r="AM19">
        <f>COUNTIFS(DataRegularSeason20242025!$E$3:$E$1315,$A19,DataRegularSeason20242025!$H$3:$H$1315, $A19)</f>
        <v>1</v>
      </c>
      <c r="AN19">
        <f>AL19+AM19</f>
        <v>2</v>
      </c>
      <c r="AO19">
        <f>E19-AL19</f>
        <v>1</v>
      </c>
      <c r="AP19">
        <f>F19-AM19</f>
        <v>0</v>
      </c>
      <c r="AQ19">
        <f>AO19+AP19</f>
        <v>1</v>
      </c>
    </row>
    <row r="20" spans="1:43" x14ac:dyDescent="0.25">
      <c r="A20" t="s">
        <v>20</v>
      </c>
      <c r="B20" t="s">
        <v>98</v>
      </c>
      <c r="C20" t="s">
        <v>99</v>
      </c>
      <c r="D20">
        <f>COUNTIFS(DataRegularSeason20242025!$D$3:$D$1315,$A20,DataRegularSeason20242025!$R$3:$R$1315,1) + COUNTIFS(DataRegularSeason20242025!$E$3:$E$1315,$A20,DataRegularSeason20242025!$R$3:$R$1315,1)</f>
        <v>2</v>
      </c>
      <c r="E20">
        <f>COUNTIFS(DataRegularSeason20242025!$N$3:$N$1315,1,DataRegularSeason20242025!$D$3:$D$1315,$A20)</f>
        <v>1</v>
      </c>
      <c r="F20">
        <f>COUNTIFS(DataRegularSeason20242025!$E$3:$E$1315,$A20,DataRegularSeason20242025!$N$3:$N$1315,1)</f>
        <v>2</v>
      </c>
      <c r="G20">
        <f>E20+F20</f>
        <v>3</v>
      </c>
      <c r="H20">
        <f>COUNTIFS(DataRegularSeason20242025!$D$3:$D$1315,$A20, DataRegularSeason20242025!$L$3:$L$1315, $A20,DataRegularSeason20242025!$N$3:$N$1315,1)</f>
        <v>1</v>
      </c>
      <c r="I20">
        <f>COUNTIFS(DataRegularSeason20242025!$D$3:$D$1315,$A20, DataRegularSeason20242025!$L$3:$L$1315, $A20,DataRegularSeason20242025!$N$3:$N$1315,1,DataRegularSeason20242025!$M$3:$M$1315,"REG")</f>
        <v>1</v>
      </c>
      <c r="J20">
        <f>COUNTIFS(DataRegularSeason20242025!$D$3:$D$1315,$A20, DataRegularSeason20242025!$L$3:$L$1315, $A20,DataRegularSeason20242025!$N$3:$N$1315,1,DataRegularSeason20242025!$M$3:$M$1315,"OT")</f>
        <v>0</v>
      </c>
      <c r="K20">
        <f>COUNTIFS(DataRegularSeason20242025!$D$3:$D$1315,$A20, DataRegularSeason20242025!$L$3:$L$1315, $A20,DataRegularSeason20242025!$N$3:$N$1315,1,DataRegularSeason20242025!$M$3:$M$1315,"SO")</f>
        <v>0</v>
      </c>
      <c r="L20">
        <f>E20-H20</f>
        <v>0</v>
      </c>
      <c r="M20">
        <f>COUNTIFS(DataRegularSeason20242025!$D$3:$D$1315,$A20, DataRegularSeason20242025!$S$3:$S$1315, $A20,DataRegularSeason20242025!$M$3:$M$1315,"REG")</f>
        <v>0</v>
      </c>
      <c r="N20">
        <f>COUNTIFS(DataRegularSeason20242025!$D$3:$D$1315,$A20, DataRegularSeason20242025!$S$3:$S$1315, $A20,DataRegularSeason20242025!$M$3:$M$1315,"OT")</f>
        <v>0</v>
      </c>
      <c r="O20">
        <f>COUNTIFS(DataRegularSeason20242025!$D$3:$D$1315,$A20, DataRegularSeason20242025!$S$3:$S$1315, $A20,DataRegularSeason20242025!$M$3:$M$1315,"SO")</f>
        <v>0</v>
      </c>
      <c r="P20">
        <f>COUNTIFS(DataRegularSeason20242025!$E$3:$E$1315,$A20, DataRegularSeason20242025!$L$3:$L$1315, $A20, DataRegularSeason20242025!$N$3:$N$1315,1)</f>
        <v>1</v>
      </c>
      <c r="Q20">
        <f>COUNTIFS(DataRegularSeason20242025!$E$3:$E$1315,$A20, DataRegularSeason20242025!$L$3:$L$1315, $A20,DataRegularSeason20242025!$N$3:$N$1315,1,DataRegularSeason20242025!$M$3:$M$1315,"REG")</f>
        <v>1</v>
      </c>
      <c r="R20">
        <f>COUNTIFS(DataRegularSeason20242025!$E$3:$E$1315,$A20, DataRegularSeason20242025!$L$3:$L$1315, $A20,DataRegularSeason20242025!$N$3:$N$1315,1,DataRegularSeason20242025!$M$3:$M$1315,"OT")</f>
        <v>0</v>
      </c>
      <c r="S20">
        <f>COUNTIFS(DataRegularSeason20242025!$E$3:$E$1315,$A20, DataRegularSeason20242025!$L$3:$L$1315, $A20,DataRegularSeason20242025!$N$3:$N$1315,1,DataRegularSeason20242025!$M$3:$M$1315,"SO")</f>
        <v>0</v>
      </c>
      <c r="T20">
        <f>F20-P20</f>
        <v>1</v>
      </c>
      <c r="U20">
        <f>COUNTIFS(DataRegularSeason20242025!$E$3:$E$1315,$A20, DataRegularSeason20242025!$S$3:$S$1315, $A20,DataRegularSeason20242025!$M$3:$M$1315,"REG")</f>
        <v>0</v>
      </c>
      <c r="V20">
        <f>COUNTIFS(DataRegularSeason20242025!$E$3:$E$1315,$A20, DataRegularSeason20242025!$S$3:$S$1315, $A20,DataRegularSeason20242025!$M$3:$M$1315,"OT")</f>
        <v>1</v>
      </c>
      <c r="W20">
        <f>COUNTIFS(DataRegularSeason20242025!$E$3:$E$1315,$A20, DataRegularSeason20242025!$S$3:$S$1315, $A20,DataRegularSeason20242025!$M$3:$M$1315,"SO")</f>
        <v>0</v>
      </c>
      <c r="X20">
        <f>(2*(Table3[[#This Row],[W_A]]+Table3[[#This Row],[W_H]]))+Table3[[#This Row],[OTL_A]]+Table3[[#This Row],[SOL_A]]+Table3[[#This Row],[OTL_H]]+Table3[[#This Row],[SOL_H]]</f>
        <v>5</v>
      </c>
      <c r="Y2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Z20">
        <f>SUMIF(DataRegularSeason20242025!$D$3:$D$1315,$A20, DataRegularSeason20242025!$J$3:$J$1315)</f>
        <v>6</v>
      </c>
      <c r="AA20">
        <f>SUMIF(DataRegularSeason20242025!$D$3:$D$1315,$A20, DataRegularSeason20242025!$K$3:$K$1315)</f>
        <v>0</v>
      </c>
      <c r="AB20">
        <f>Z20-AA20</f>
        <v>6</v>
      </c>
      <c r="AC20">
        <f>SUMIF(DataRegularSeason20242025!$E$3:$E$1315,$A20,DataRegularSeason20242025!$K$3:$K$1315)</f>
        <v>9</v>
      </c>
      <c r="AD20">
        <f>SUMIF(DataRegularSeason20242025!$E$3:$E$1315,$A20,DataRegularSeason20242025!$J$3:$J$1315)</f>
        <v>7</v>
      </c>
      <c r="AE20">
        <f>AC20-AD20</f>
        <v>2</v>
      </c>
      <c r="AF20">
        <f>Z20+AC20</f>
        <v>15</v>
      </c>
      <c r="AG20">
        <f>AA20+AD20</f>
        <v>7</v>
      </c>
      <c r="AH20">
        <f>AF20-AG20</f>
        <v>8</v>
      </c>
      <c r="AI20" s="35">
        <f>Table3[[#This Row],[GF]]/Table3[[#This Row],[GP]]</f>
        <v>5</v>
      </c>
      <c r="AJ20" s="35">
        <f>Table3[[#This Row],[GA]]/Table3[[#This Row],[GP]]</f>
        <v>2.3333333333333335</v>
      </c>
      <c r="AK20" s="35">
        <f>(Table3[[#This Row],[GFPG]]-Table3[[#This Row],[GAPG]])/Table3[[#This Row],[GP]]</f>
        <v>0.88888888888888884</v>
      </c>
      <c r="AL20">
        <f>COUNTIFS(DataRegularSeason20242025!$D$3:$D$1315,$A20,DataRegularSeason20242025!$H$3:$H$1315, $A20)</f>
        <v>2</v>
      </c>
      <c r="AM20">
        <f>COUNTIFS(DataRegularSeason20242025!$E$3:$E$1315,$A20,DataRegularSeason20242025!$H$3:$H$1315, $A20)</f>
        <v>2</v>
      </c>
      <c r="AN20">
        <f>AL20+AM20</f>
        <v>4</v>
      </c>
      <c r="AO20">
        <f>E20-AL20</f>
        <v>-1</v>
      </c>
      <c r="AP20">
        <f>F20-AM20</f>
        <v>0</v>
      </c>
      <c r="AQ20">
        <f>AO20+AP20</f>
        <v>-1</v>
      </c>
    </row>
    <row r="21" spans="1:43" x14ac:dyDescent="0.25">
      <c r="A21" t="s">
        <v>30</v>
      </c>
      <c r="B21" t="s">
        <v>98</v>
      </c>
      <c r="C21" t="s">
        <v>81</v>
      </c>
      <c r="D21">
        <f>COUNTIFS(DataRegularSeason20242025!$D$3:$D$1315,$A21,DataRegularSeason20242025!$R$3:$R$1315,1) + COUNTIFS(DataRegularSeason20242025!$E$3:$E$1315,$A21,DataRegularSeason20242025!$R$3:$R$1315,1)</f>
        <v>0</v>
      </c>
      <c r="E21">
        <f>COUNTIFS(DataRegularSeason20242025!$N$3:$N$1315,1,DataRegularSeason20242025!$D$3:$D$1315,$A21)</f>
        <v>1</v>
      </c>
      <c r="F21">
        <f>COUNTIFS(DataRegularSeason20242025!$E$3:$E$1315,$A21,DataRegularSeason20242025!$N$3:$N$1315,1)</f>
        <v>2</v>
      </c>
      <c r="G21">
        <f>E21+F21</f>
        <v>3</v>
      </c>
      <c r="H21">
        <f>COUNTIFS(DataRegularSeason20242025!$D$3:$D$1315,$A21, DataRegularSeason20242025!$L$3:$L$1315, $A21,DataRegularSeason20242025!$N$3:$N$1315,1)</f>
        <v>0</v>
      </c>
      <c r="I21">
        <f>COUNTIFS(DataRegularSeason20242025!$D$3:$D$1315,$A21, DataRegularSeason20242025!$L$3:$L$1315, $A21,DataRegularSeason20242025!$N$3:$N$1315,1,DataRegularSeason20242025!$M$3:$M$1315,"REG")</f>
        <v>0</v>
      </c>
      <c r="J21">
        <f>COUNTIFS(DataRegularSeason20242025!$D$3:$D$1315,$A21, DataRegularSeason20242025!$L$3:$L$1315, $A21,DataRegularSeason20242025!$N$3:$N$1315,1,DataRegularSeason20242025!$M$3:$M$1315,"OT")</f>
        <v>0</v>
      </c>
      <c r="K21">
        <f>COUNTIFS(DataRegularSeason20242025!$D$3:$D$1315,$A21, DataRegularSeason20242025!$L$3:$L$1315, $A21,DataRegularSeason20242025!$N$3:$N$1315,1,DataRegularSeason20242025!$M$3:$M$1315,"SO")</f>
        <v>0</v>
      </c>
      <c r="L21">
        <f>E21-H21</f>
        <v>1</v>
      </c>
      <c r="M21">
        <f>COUNTIFS(DataRegularSeason20242025!$D$3:$D$1315,$A21, DataRegularSeason20242025!$S$3:$S$1315, $A21,DataRegularSeason20242025!$M$3:$M$1315,"REG")</f>
        <v>1</v>
      </c>
      <c r="N21">
        <f>COUNTIFS(DataRegularSeason20242025!$D$3:$D$1315,$A21, DataRegularSeason20242025!$S$3:$S$1315, $A21,DataRegularSeason20242025!$M$3:$M$1315,"OT")</f>
        <v>0</v>
      </c>
      <c r="O21">
        <f>COUNTIFS(DataRegularSeason20242025!$D$3:$D$1315,$A21, DataRegularSeason20242025!$S$3:$S$1315, $A21,DataRegularSeason20242025!$M$3:$M$1315,"SO")</f>
        <v>0</v>
      </c>
      <c r="P21">
        <f>COUNTIFS(DataRegularSeason20242025!$E$3:$E$1315,$A21, DataRegularSeason20242025!$L$3:$L$1315, $A21, DataRegularSeason20242025!$N$3:$N$1315,1)</f>
        <v>2</v>
      </c>
      <c r="Q21">
        <f>COUNTIFS(DataRegularSeason20242025!$E$3:$E$1315,$A21, DataRegularSeason20242025!$L$3:$L$1315, $A21,DataRegularSeason20242025!$N$3:$N$1315,1,DataRegularSeason20242025!$M$3:$M$1315,"REG")</f>
        <v>1</v>
      </c>
      <c r="R21">
        <f>COUNTIFS(DataRegularSeason20242025!$E$3:$E$1315,$A21, DataRegularSeason20242025!$L$3:$L$1315, $A21,DataRegularSeason20242025!$N$3:$N$1315,1,DataRegularSeason20242025!$M$3:$M$1315,"OT")</f>
        <v>1</v>
      </c>
      <c r="S21">
        <f>COUNTIFS(DataRegularSeason20242025!$E$3:$E$1315,$A21, DataRegularSeason20242025!$L$3:$L$1315, $A21,DataRegularSeason20242025!$N$3:$N$1315,1,DataRegularSeason20242025!$M$3:$M$1315,"SO")</f>
        <v>0</v>
      </c>
      <c r="T21">
        <f>F21-P21</f>
        <v>0</v>
      </c>
      <c r="U21">
        <f>COUNTIFS(DataRegularSeason20242025!$E$3:$E$1315,$A21, DataRegularSeason20242025!$S$3:$S$1315, $A21,DataRegularSeason20242025!$M$3:$M$1315,"REG")</f>
        <v>0</v>
      </c>
      <c r="V21">
        <f>COUNTIFS(DataRegularSeason20242025!$E$3:$E$1315,$A21, DataRegularSeason20242025!$S$3:$S$1315, $A21,DataRegularSeason20242025!$M$3:$M$1315,"OT")</f>
        <v>0</v>
      </c>
      <c r="W21">
        <f>COUNTIFS(DataRegularSeason20242025!$E$3:$E$1315,$A21, DataRegularSeason20242025!$S$3:$S$1315, $A21,DataRegularSeason20242025!$M$3:$M$1315,"SO")</f>
        <v>0</v>
      </c>
      <c r="X21">
        <f>(2*(Table3[[#This Row],[W_A]]+Table3[[#This Row],[W_H]]))+Table3[[#This Row],[OTL_A]]+Table3[[#This Row],[SOL_A]]+Table3[[#This Row],[OTL_H]]+Table3[[#This Row],[SOL_H]]</f>
        <v>4</v>
      </c>
      <c r="Y2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21">
        <f>SUMIF(DataRegularSeason20242025!$D$3:$D$1315,$A21, DataRegularSeason20242025!$J$3:$J$1315)</f>
        <v>1</v>
      </c>
      <c r="AA21">
        <f>SUMIF(DataRegularSeason20242025!$D$3:$D$1315,$A21, DataRegularSeason20242025!$K$3:$K$1315)</f>
        <v>4</v>
      </c>
      <c r="AB21">
        <f>Z21-AA21</f>
        <v>-3</v>
      </c>
      <c r="AC21">
        <f>SUMIF(DataRegularSeason20242025!$E$3:$E$1315,$A21,DataRegularSeason20242025!$K$3:$K$1315)</f>
        <v>11</v>
      </c>
      <c r="AD21">
        <f>SUMIF(DataRegularSeason20242025!$E$3:$E$1315,$A21,DataRegularSeason20242025!$J$3:$J$1315)</f>
        <v>8</v>
      </c>
      <c r="AE21">
        <f>AC21-AD21</f>
        <v>3</v>
      </c>
      <c r="AF21">
        <f>Z21+AC21</f>
        <v>12</v>
      </c>
      <c r="AG21">
        <f>AA21+AD21</f>
        <v>12</v>
      </c>
      <c r="AH21">
        <f>AF21-AG21</f>
        <v>0</v>
      </c>
      <c r="AI21" s="35">
        <f>Table3[[#This Row],[GF]]/Table3[[#This Row],[GP]]</f>
        <v>4</v>
      </c>
      <c r="AJ21" s="35">
        <f>Table3[[#This Row],[GA]]/Table3[[#This Row],[GP]]</f>
        <v>4</v>
      </c>
      <c r="AK21" s="35">
        <f>(Table3[[#This Row],[GFPG]]-Table3[[#This Row],[GAPG]])/Table3[[#This Row],[GP]]</f>
        <v>0</v>
      </c>
      <c r="AL21">
        <f>COUNTIFS(DataRegularSeason20242025!$D$3:$D$1315,$A21,DataRegularSeason20242025!$H$3:$H$1315, $A21)</f>
        <v>1</v>
      </c>
      <c r="AM21">
        <f>COUNTIFS(DataRegularSeason20242025!$E$3:$E$1315,$A21,DataRegularSeason20242025!$H$3:$H$1315, $A21)</f>
        <v>0</v>
      </c>
      <c r="AN21">
        <f>AL21+AM21</f>
        <v>1</v>
      </c>
      <c r="AO21">
        <f>E21-AL21</f>
        <v>0</v>
      </c>
      <c r="AP21">
        <f>F21-AM21</f>
        <v>2</v>
      </c>
      <c r="AQ21">
        <f>AO21+AP21</f>
        <v>2</v>
      </c>
    </row>
    <row r="22" spans="1:43" x14ac:dyDescent="0.25">
      <c r="A22" t="s">
        <v>45</v>
      </c>
      <c r="B22" t="s">
        <v>98</v>
      </c>
      <c r="C22" t="s">
        <v>99</v>
      </c>
      <c r="D22">
        <f>COUNTIFS(DataRegularSeason20242025!$D$3:$D$1315,$A22,DataRegularSeason20242025!$R$3:$R$1315,1) + COUNTIFS(DataRegularSeason20242025!$E$3:$E$1315,$A22,DataRegularSeason20242025!$R$3:$R$1315,1)</f>
        <v>2</v>
      </c>
      <c r="E22">
        <f>COUNTIFS(DataRegularSeason20242025!$N$3:$N$1315,1,DataRegularSeason20242025!$D$3:$D$1315,$A22)</f>
        <v>3</v>
      </c>
      <c r="F22">
        <f>COUNTIFS(DataRegularSeason20242025!$E$3:$E$1315,$A22,DataRegularSeason20242025!$N$3:$N$1315,1)</f>
        <v>0</v>
      </c>
      <c r="G22">
        <f>E22+F22</f>
        <v>3</v>
      </c>
      <c r="H22">
        <f>COUNTIFS(DataRegularSeason20242025!$D$3:$D$1315,$A22, DataRegularSeason20242025!$L$3:$L$1315, $A22,DataRegularSeason20242025!$N$3:$N$1315,1)</f>
        <v>1</v>
      </c>
      <c r="I22">
        <f>COUNTIFS(DataRegularSeason20242025!$D$3:$D$1315,$A22, DataRegularSeason20242025!$L$3:$L$1315, $A22,DataRegularSeason20242025!$N$3:$N$1315,1,DataRegularSeason20242025!$M$3:$M$1315,"REG")</f>
        <v>0</v>
      </c>
      <c r="J22">
        <f>COUNTIFS(DataRegularSeason20242025!$D$3:$D$1315,$A22, DataRegularSeason20242025!$L$3:$L$1315, $A22,DataRegularSeason20242025!$N$3:$N$1315,1,DataRegularSeason20242025!$M$3:$M$1315,"OT")</f>
        <v>0</v>
      </c>
      <c r="K22">
        <f>COUNTIFS(DataRegularSeason20242025!$D$3:$D$1315,$A22, DataRegularSeason20242025!$L$3:$L$1315, $A22,DataRegularSeason20242025!$N$3:$N$1315,1,DataRegularSeason20242025!$M$3:$M$1315,"SO")</f>
        <v>1</v>
      </c>
      <c r="L22">
        <f>E22-H22</f>
        <v>2</v>
      </c>
      <c r="M22">
        <f>COUNTIFS(DataRegularSeason20242025!$D$3:$D$1315,$A22, DataRegularSeason20242025!$S$3:$S$1315, $A22,DataRegularSeason20242025!$M$3:$M$1315,"REG")</f>
        <v>1</v>
      </c>
      <c r="N22">
        <f>COUNTIFS(DataRegularSeason20242025!$D$3:$D$1315,$A22, DataRegularSeason20242025!$S$3:$S$1315, $A22,DataRegularSeason20242025!$M$3:$M$1315,"OT")</f>
        <v>1</v>
      </c>
      <c r="O22">
        <f>COUNTIFS(DataRegularSeason20242025!$D$3:$D$1315,$A22, DataRegularSeason20242025!$S$3:$S$1315, $A22,DataRegularSeason20242025!$M$3:$M$1315,"SO")</f>
        <v>0</v>
      </c>
      <c r="P22">
        <f>COUNTIFS(DataRegularSeason20242025!$E$3:$E$1315,$A22, DataRegularSeason20242025!$L$3:$L$1315, $A22, DataRegularSeason20242025!$N$3:$N$1315,1)</f>
        <v>0</v>
      </c>
      <c r="Q22">
        <f>COUNTIFS(DataRegularSeason20242025!$E$3:$E$1315,$A22, DataRegularSeason20242025!$L$3:$L$1315, $A22,DataRegularSeason20242025!$N$3:$N$1315,1,DataRegularSeason20242025!$M$3:$M$1315,"REG")</f>
        <v>0</v>
      </c>
      <c r="R22">
        <f>COUNTIFS(DataRegularSeason20242025!$E$3:$E$1315,$A22, DataRegularSeason20242025!$L$3:$L$1315, $A22,DataRegularSeason20242025!$N$3:$N$1315,1,DataRegularSeason20242025!$M$3:$M$1315,"OT")</f>
        <v>0</v>
      </c>
      <c r="S22">
        <f>COUNTIFS(DataRegularSeason20242025!$E$3:$E$1315,$A22, DataRegularSeason20242025!$L$3:$L$1315, $A22,DataRegularSeason20242025!$N$3:$N$1315,1,DataRegularSeason20242025!$M$3:$M$1315,"SO")</f>
        <v>0</v>
      </c>
      <c r="T22">
        <f>F22-P22</f>
        <v>0</v>
      </c>
      <c r="U22">
        <f>COUNTIFS(DataRegularSeason20242025!$E$3:$E$1315,$A22, DataRegularSeason20242025!$S$3:$S$1315, $A22,DataRegularSeason20242025!$M$3:$M$1315,"REG")</f>
        <v>0</v>
      </c>
      <c r="V22">
        <f>COUNTIFS(DataRegularSeason20242025!$E$3:$E$1315,$A22, DataRegularSeason20242025!$S$3:$S$1315, $A22,DataRegularSeason20242025!$M$3:$M$1315,"OT")</f>
        <v>0</v>
      </c>
      <c r="W22">
        <f>COUNTIFS(DataRegularSeason20242025!$E$3:$E$1315,$A22, DataRegularSeason20242025!$S$3:$S$1315, $A22,DataRegularSeason20242025!$M$3:$M$1315,"SO")</f>
        <v>0</v>
      </c>
      <c r="X22">
        <f>(2*(Table3[[#This Row],[W_A]]+Table3[[#This Row],[W_H]]))+Table3[[#This Row],[OTL_A]]+Table3[[#This Row],[SOL_A]]+Table3[[#This Row],[OTL_H]]+Table3[[#This Row],[SOL_H]]</f>
        <v>3</v>
      </c>
      <c r="Y2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2">
        <f>SUMIF(DataRegularSeason20242025!$D$3:$D$1315,$A22, DataRegularSeason20242025!$J$3:$J$1315)</f>
        <v>9</v>
      </c>
      <c r="AA22">
        <f>SUMIF(DataRegularSeason20242025!$D$3:$D$1315,$A22, DataRegularSeason20242025!$K$3:$K$1315)</f>
        <v>12</v>
      </c>
      <c r="AB22">
        <f>Z22-AA22</f>
        <v>-3</v>
      </c>
      <c r="AC22">
        <f>SUMIF(DataRegularSeason20242025!$E$3:$E$1315,$A22,DataRegularSeason20242025!$K$3:$K$1315)</f>
        <v>0</v>
      </c>
      <c r="AD22">
        <f>SUMIF(DataRegularSeason20242025!$E$3:$E$1315,$A22,DataRegularSeason20242025!$J$3:$J$1315)</f>
        <v>0</v>
      </c>
      <c r="AE22">
        <f>AC22-AD22</f>
        <v>0</v>
      </c>
      <c r="AF22">
        <f>Z22+AC22</f>
        <v>9</v>
      </c>
      <c r="AG22">
        <f>AA22+AD22</f>
        <v>12</v>
      </c>
      <c r="AH22">
        <f>AF22-AG22</f>
        <v>-3</v>
      </c>
      <c r="AI22" s="35">
        <f>Table3[[#This Row],[GF]]/Table3[[#This Row],[GP]]</f>
        <v>3</v>
      </c>
      <c r="AJ22" s="35">
        <f>Table3[[#This Row],[GA]]/Table3[[#This Row],[GP]]</f>
        <v>4</v>
      </c>
      <c r="AK22" s="35">
        <f>(Table3[[#This Row],[GFPG]]-Table3[[#This Row],[GAPG]])/Table3[[#This Row],[GP]]</f>
        <v>-0.33333333333333331</v>
      </c>
      <c r="AL22">
        <f>COUNTIFS(DataRegularSeason20242025!$D$3:$D$1315,$A22,DataRegularSeason20242025!$H$3:$H$1315, $A22)</f>
        <v>2</v>
      </c>
      <c r="AM22">
        <f>COUNTIFS(DataRegularSeason20242025!$E$3:$E$1315,$A22,DataRegularSeason20242025!$H$3:$H$1315, $A22)</f>
        <v>0</v>
      </c>
      <c r="AN22">
        <f>AL22+AM22</f>
        <v>2</v>
      </c>
      <c r="AO22">
        <f>E22-AL22</f>
        <v>1</v>
      </c>
      <c r="AP22">
        <f>F22-AM22</f>
        <v>0</v>
      </c>
      <c r="AQ22">
        <f>AO22+AP22</f>
        <v>1</v>
      </c>
    </row>
    <row r="23" spans="1:43" x14ac:dyDescent="0.25">
      <c r="A23" t="s">
        <v>21</v>
      </c>
      <c r="B23" t="s">
        <v>98</v>
      </c>
      <c r="C23" t="s">
        <v>99</v>
      </c>
      <c r="D23">
        <f>COUNTIFS(DataRegularSeason20242025!$D$3:$D$1315,$A23,DataRegularSeason20242025!$R$3:$R$1315,1) + COUNTIFS(DataRegularSeason20242025!$E$3:$E$1315,$A23,DataRegularSeason20242025!$R$3:$R$1315,1)</f>
        <v>2</v>
      </c>
      <c r="E23">
        <f>COUNTIFS(DataRegularSeason20242025!$N$3:$N$1315,1,DataRegularSeason20242025!$D$3:$D$1315,$A23)</f>
        <v>3</v>
      </c>
      <c r="F23">
        <f>COUNTIFS(DataRegularSeason20242025!$E$3:$E$1315,$A23,DataRegularSeason20242025!$N$3:$N$1315,1)</f>
        <v>2</v>
      </c>
      <c r="G23">
        <f>E23+F23</f>
        <v>5</v>
      </c>
      <c r="H23">
        <f>COUNTIFS(DataRegularSeason20242025!$D$3:$D$1315,$A23, DataRegularSeason20242025!$L$3:$L$1315, $A23,DataRegularSeason20242025!$N$3:$N$1315,1)</f>
        <v>2</v>
      </c>
      <c r="I23">
        <f>COUNTIFS(DataRegularSeason20242025!$D$3:$D$1315,$A23, DataRegularSeason20242025!$L$3:$L$1315, $A23,DataRegularSeason20242025!$N$3:$N$1315,1,DataRegularSeason20242025!$M$3:$M$1315,"REG")</f>
        <v>2</v>
      </c>
      <c r="J23">
        <f>COUNTIFS(DataRegularSeason20242025!$D$3:$D$1315,$A23, DataRegularSeason20242025!$L$3:$L$1315, $A23,DataRegularSeason20242025!$N$3:$N$1315,1,DataRegularSeason20242025!$M$3:$M$1315,"OT")</f>
        <v>0</v>
      </c>
      <c r="K23">
        <f>COUNTIFS(DataRegularSeason20242025!$D$3:$D$1315,$A23, DataRegularSeason20242025!$L$3:$L$1315, $A23,DataRegularSeason20242025!$N$3:$N$1315,1,DataRegularSeason20242025!$M$3:$M$1315,"SO")</f>
        <v>0</v>
      </c>
      <c r="L23">
        <f>E23-H23</f>
        <v>1</v>
      </c>
      <c r="M23">
        <f>COUNTIFS(DataRegularSeason20242025!$D$3:$D$1315,$A23, DataRegularSeason20242025!$S$3:$S$1315, $A23,DataRegularSeason20242025!$M$3:$M$1315,"REG")</f>
        <v>1</v>
      </c>
      <c r="N23">
        <f>COUNTIFS(DataRegularSeason20242025!$D$3:$D$1315,$A23, DataRegularSeason20242025!$S$3:$S$1315, $A23,DataRegularSeason20242025!$M$3:$M$1315,"OT")</f>
        <v>0</v>
      </c>
      <c r="O23">
        <f>COUNTIFS(DataRegularSeason20242025!$D$3:$D$1315,$A23, DataRegularSeason20242025!$S$3:$S$1315, $A23,DataRegularSeason20242025!$M$3:$M$1315,"SO")</f>
        <v>0</v>
      </c>
      <c r="P23">
        <f>COUNTIFS(DataRegularSeason20242025!$E$3:$E$1315,$A23, DataRegularSeason20242025!$L$3:$L$1315, $A23, DataRegularSeason20242025!$N$3:$N$1315,1)</f>
        <v>1</v>
      </c>
      <c r="Q23">
        <f>COUNTIFS(DataRegularSeason20242025!$E$3:$E$1315,$A23, DataRegularSeason20242025!$L$3:$L$1315, $A23,DataRegularSeason20242025!$N$3:$N$1315,1,DataRegularSeason20242025!$M$3:$M$1315,"REG")</f>
        <v>0</v>
      </c>
      <c r="R23">
        <f>COUNTIFS(DataRegularSeason20242025!$E$3:$E$1315,$A23, DataRegularSeason20242025!$L$3:$L$1315, $A23,DataRegularSeason20242025!$N$3:$N$1315,1,DataRegularSeason20242025!$M$3:$M$1315,"OT")</f>
        <v>1</v>
      </c>
      <c r="S23">
        <f>COUNTIFS(DataRegularSeason20242025!$E$3:$E$1315,$A23, DataRegularSeason20242025!$L$3:$L$1315, $A23,DataRegularSeason20242025!$N$3:$N$1315,1,DataRegularSeason20242025!$M$3:$M$1315,"SO")</f>
        <v>0</v>
      </c>
      <c r="T23">
        <f>F23-P23</f>
        <v>1</v>
      </c>
      <c r="U23">
        <f>COUNTIFS(DataRegularSeason20242025!$E$3:$E$1315,$A23, DataRegularSeason20242025!$S$3:$S$1315, $A23,DataRegularSeason20242025!$M$3:$M$1315,"REG")</f>
        <v>1</v>
      </c>
      <c r="V23">
        <f>COUNTIFS(DataRegularSeason20242025!$E$3:$E$1315,$A23, DataRegularSeason20242025!$S$3:$S$1315, $A23,DataRegularSeason20242025!$M$3:$M$1315,"OT")</f>
        <v>0</v>
      </c>
      <c r="W23">
        <f>COUNTIFS(DataRegularSeason20242025!$E$3:$E$1315,$A23, DataRegularSeason20242025!$S$3:$S$1315, $A23,DataRegularSeason20242025!$M$3:$M$1315,"SO")</f>
        <v>0</v>
      </c>
      <c r="X23">
        <f>(2*(Table3[[#This Row],[W_A]]+Table3[[#This Row],[W_H]]))+Table3[[#This Row],[OTL_A]]+Table3[[#This Row],[SOL_A]]+Table3[[#This Row],[OTL_H]]+Table3[[#This Row],[SOL_H]]</f>
        <v>6</v>
      </c>
      <c r="Y2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23">
        <f>SUMIF(DataRegularSeason20242025!$D$3:$D$1315,$A23, DataRegularSeason20242025!$J$3:$J$1315)</f>
        <v>14</v>
      </c>
      <c r="AA23">
        <f>SUMIF(DataRegularSeason20242025!$D$3:$D$1315,$A23, DataRegularSeason20242025!$K$3:$K$1315)</f>
        <v>10</v>
      </c>
      <c r="AB23">
        <f>Z23-AA23</f>
        <v>4</v>
      </c>
      <c r="AC23">
        <f>SUMIF(DataRegularSeason20242025!$E$3:$E$1315,$A23,DataRegularSeason20242025!$K$3:$K$1315)</f>
        <v>6</v>
      </c>
      <c r="AD23">
        <f>SUMIF(DataRegularSeason20242025!$E$3:$E$1315,$A23,DataRegularSeason20242025!$J$3:$J$1315)</f>
        <v>11</v>
      </c>
      <c r="AE23">
        <f>AC23-AD23</f>
        <v>-5</v>
      </c>
      <c r="AF23">
        <f>Z23+AC23</f>
        <v>20</v>
      </c>
      <c r="AG23">
        <f>AA23+AD23</f>
        <v>21</v>
      </c>
      <c r="AH23">
        <f>AF23-AG23</f>
        <v>-1</v>
      </c>
      <c r="AI23" s="35">
        <f>Table3[[#This Row],[GF]]/Table3[[#This Row],[GP]]</f>
        <v>4</v>
      </c>
      <c r="AJ23" s="35">
        <f>Table3[[#This Row],[GA]]/Table3[[#This Row],[GP]]</f>
        <v>4.2</v>
      </c>
      <c r="AK23" s="35">
        <f>(Table3[[#This Row],[GFPG]]-Table3[[#This Row],[GAPG]])/Table3[[#This Row],[GP]]</f>
        <v>-4.0000000000000036E-2</v>
      </c>
      <c r="AL23">
        <f>COUNTIFS(DataRegularSeason20242025!$D$3:$D$1315,$A23,DataRegularSeason20242025!$H$3:$H$1315, $A23)</f>
        <v>1</v>
      </c>
      <c r="AM23">
        <f>COUNTIFS(DataRegularSeason20242025!$E$3:$E$1315,$A23,DataRegularSeason20242025!$H$3:$H$1315, $A23)</f>
        <v>1</v>
      </c>
      <c r="AN23">
        <f>AL23+AM23</f>
        <v>2</v>
      </c>
      <c r="AO23">
        <f>E23-AL23</f>
        <v>2</v>
      </c>
      <c r="AP23">
        <f>F23-AM23</f>
        <v>1</v>
      </c>
      <c r="AQ23">
        <f>AO23+AP23</f>
        <v>3</v>
      </c>
    </row>
    <row r="24" spans="1:43" x14ac:dyDescent="0.25">
      <c r="A24" t="s">
        <v>12</v>
      </c>
      <c r="B24" t="s">
        <v>97</v>
      </c>
      <c r="C24" t="s">
        <v>100</v>
      </c>
      <c r="D24">
        <f>COUNTIFS(DataRegularSeason20242025!$D$3:$D$1315,$A24,DataRegularSeason20242025!$R$3:$R$1315,1) + COUNTIFS(DataRegularSeason20242025!$E$3:$E$1315,$A24,DataRegularSeason20242025!$R$3:$R$1315,1)</f>
        <v>1</v>
      </c>
      <c r="E24">
        <f>COUNTIFS(DataRegularSeason20242025!$N$3:$N$1315,1,DataRegularSeason20242025!$D$3:$D$1315,$A24)</f>
        <v>3</v>
      </c>
      <c r="F24">
        <f>COUNTIFS(DataRegularSeason20242025!$E$3:$E$1315,$A24,DataRegularSeason20242025!$N$3:$N$1315,1)</f>
        <v>1</v>
      </c>
      <c r="G24">
        <f>E24+F24</f>
        <v>4</v>
      </c>
      <c r="H24">
        <f>COUNTIFS(DataRegularSeason20242025!$D$3:$D$1315,$A24, DataRegularSeason20242025!$L$3:$L$1315, $A24,DataRegularSeason20242025!$N$3:$N$1315,1)</f>
        <v>2</v>
      </c>
      <c r="I24">
        <f>COUNTIFS(DataRegularSeason20242025!$D$3:$D$1315,$A24, DataRegularSeason20242025!$L$3:$L$1315, $A24,DataRegularSeason20242025!$N$3:$N$1315,1,DataRegularSeason20242025!$M$3:$M$1315,"REG")</f>
        <v>1</v>
      </c>
      <c r="J24">
        <f>COUNTIFS(DataRegularSeason20242025!$D$3:$D$1315,$A24, DataRegularSeason20242025!$L$3:$L$1315, $A24,DataRegularSeason20242025!$N$3:$N$1315,1,DataRegularSeason20242025!$M$3:$M$1315,"OT")</f>
        <v>0</v>
      </c>
      <c r="K24">
        <f>COUNTIFS(DataRegularSeason20242025!$D$3:$D$1315,$A24, DataRegularSeason20242025!$L$3:$L$1315, $A24,DataRegularSeason20242025!$N$3:$N$1315,1,DataRegularSeason20242025!$M$3:$M$1315,"SO")</f>
        <v>1</v>
      </c>
      <c r="L24">
        <f>E24-H24</f>
        <v>1</v>
      </c>
      <c r="M24">
        <f>COUNTIFS(DataRegularSeason20242025!$D$3:$D$1315,$A24, DataRegularSeason20242025!$S$3:$S$1315, $A24,DataRegularSeason20242025!$M$3:$M$1315,"REG")</f>
        <v>1</v>
      </c>
      <c r="N24">
        <f>COUNTIFS(DataRegularSeason20242025!$D$3:$D$1315,$A24, DataRegularSeason20242025!$S$3:$S$1315, $A24,DataRegularSeason20242025!$M$3:$M$1315,"OT")</f>
        <v>0</v>
      </c>
      <c r="O24">
        <f>COUNTIFS(DataRegularSeason20242025!$D$3:$D$1315,$A24, DataRegularSeason20242025!$S$3:$S$1315, $A24,DataRegularSeason20242025!$M$3:$M$1315,"SO")</f>
        <v>0</v>
      </c>
      <c r="P24">
        <f>COUNTIFS(DataRegularSeason20242025!$E$3:$E$1315,$A24, DataRegularSeason20242025!$L$3:$L$1315, $A24, DataRegularSeason20242025!$N$3:$N$1315,1)</f>
        <v>0</v>
      </c>
      <c r="Q24">
        <f>COUNTIFS(DataRegularSeason20242025!$E$3:$E$1315,$A24, DataRegularSeason20242025!$L$3:$L$1315, $A24,DataRegularSeason20242025!$N$3:$N$1315,1,DataRegularSeason20242025!$M$3:$M$1315,"REG")</f>
        <v>0</v>
      </c>
      <c r="R24">
        <f>COUNTIFS(DataRegularSeason20242025!$E$3:$E$1315,$A24, DataRegularSeason20242025!$L$3:$L$1315, $A24,DataRegularSeason20242025!$N$3:$N$1315,1,DataRegularSeason20242025!$M$3:$M$1315,"OT")</f>
        <v>0</v>
      </c>
      <c r="S24">
        <f>COUNTIFS(DataRegularSeason20242025!$E$3:$E$1315,$A24, DataRegularSeason20242025!$L$3:$L$1315, $A24,DataRegularSeason20242025!$N$3:$N$1315,1,DataRegularSeason20242025!$M$3:$M$1315,"SO")</f>
        <v>0</v>
      </c>
      <c r="T24">
        <f>F24-P24</f>
        <v>1</v>
      </c>
      <c r="U24">
        <f>COUNTIFS(DataRegularSeason20242025!$E$3:$E$1315,$A24, DataRegularSeason20242025!$S$3:$S$1315, $A24,DataRegularSeason20242025!$M$3:$M$1315,"REG")</f>
        <v>1</v>
      </c>
      <c r="V24">
        <f>COUNTIFS(DataRegularSeason20242025!$E$3:$E$1315,$A24, DataRegularSeason20242025!$S$3:$S$1315, $A24,DataRegularSeason20242025!$M$3:$M$1315,"OT")</f>
        <v>0</v>
      </c>
      <c r="W24">
        <f>COUNTIFS(DataRegularSeason20242025!$E$3:$E$1315,$A24, DataRegularSeason20242025!$S$3:$S$1315, $A24,DataRegularSeason20242025!$M$3:$M$1315,"SO")</f>
        <v>0</v>
      </c>
      <c r="X24">
        <f>(2*(Table3[[#This Row],[W_A]]+Table3[[#This Row],[W_H]]))+Table3[[#This Row],[OTL_A]]+Table3[[#This Row],[SOL_A]]+Table3[[#This Row],[OTL_H]]+Table3[[#This Row],[SOL_H]]</f>
        <v>4</v>
      </c>
      <c r="Y2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24">
        <f>SUMIF(DataRegularSeason20242025!$D$3:$D$1315,$A24, DataRegularSeason20242025!$J$3:$J$1315)</f>
        <v>12</v>
      </c>
      <c r="AA24">
        <f>SUMIF(DataRegularSeason20242025!$D$3:$D$1315,$A24, DataRegularSeason20242025!$K$3:$K$1315)</f>
        <v>9</v>
      </c>
      <c r="AB24">
        <f>Z24-AA24</f>
        <v>3</v>
      </c>
      <c r="AC24">
        <f>SUMIF(DataRegularSeason20242025!$E$3:$E$1315,$A24,DataRegularSeason20242025!$K$3:$K$1315)</f>
        <v>2</v>
      </c>
      <c r="AD24">
        <f>SUMIF(DataRegularSeason20242025!$E$3:$E$1315,$A24,DataRegularSeason20242025!$J$3:$J$1315)</f>
        <v>3</v>
      </c>
      <c r="AE24">
        <f>AC24-AD24</f>
        <v>-1</v>
      </c>
      <c r="AF24">
        <f>Z24+AC24</f>
        <v>14</v>
      </c>
      <c r="AG24">
        <f>AA24+AD24</f>
        <v>12</v>
      </c>
      <c r="AH24">
        <f>AF24-AG24</f>
        <v>2</v>
      </c>
      <c r="AI24" s="35">
        <f>Table3[[#This Row],[GF]]/Table3[[#This Row],[GP]]</f>
        <v>3.5</v>
      </c>
      <c r="AJ24" s="35">
        <f>Table3[[#This Row],[GA]]/Table3[[#This Row],[GP]]</f>
        <v>3</v>
      </c>
      <c r="AK24" s="35">
        <f>(Table3[[#This Row],[GFPG]]-Table3[[#This Row],[GAPG]])/Table3[[#This Row],[GP]]</f>
        <v>0.125</v>
      </c>
      <c r="AL24">
        <f>COUNTIFS(DataRegularSeason20242025!$D$3:$D$1315,$A24,DataRegularSeason20242025!$H$3:$H$1315, $A24)</f>
        <v>0</v>
      </c>
      <c r="AM24">
        <f>COUNTIFS(DataRegularSeason20242025!$E$3:$E$1315,$A24,DataRegularSeason20242025!$H$3:$H$1315, $A24)</f>
        <v>0</v>
      </c>
      <c r="AN24">
        <f>AL24+AM24</f>
        <v>0</v>
      </c>
      <c r="AO24">
        <f>E24-AL24</f>
        <v>3</v>
      </c>
      <c r="AP24">
        <f>F24-AM24</f>
        <v>1</v>
      </c>
      <c r="AQ24">
        <f>AO24+AP24</f>
        <v>4</v>
      </c>
    </row>
    <row r="25" spans="1:43" x14ac:dyDescent="0.25">
      <c r="A25" t="s">
        <v>38</v>
      </c>
      <c r="B25" t="s">
        <v>97</v>
      </c>
      <c r="C25" t="s">
        <v>100</v>
      </c>
      <c r="D25">
        <f>COUNTIFS(DataRegularSeason20242025!$D$3:$D$1315,$A25,DataRegularSeason20242025!$R$3:$R$1315,1) + COUNTIFS(DataRegularSeason20242025!$E$3:$E$1315,$A25,DataRegularSeason20242025!$R$3:$R$1315,1)</f>
        <v>0</v>
      </c>
      <c r="E25">
        <f>COUNTIFS(DataRegularSeason20242025!$N$3:$N$1315,1,DataRegularSeason20242025!$D$3:$D$1315,$A25)</f>
        <v>1</v>
      </c>
      <c r="F25">
        <f>COUNTIFS(DataRegularSeason20242025!$E$3:$E$1315,$A25,DataRegularSeason20242025!$N$3:$N$1315,1)</f>
        <v>2</v>
      </c>
      <c r="G25">
        <f>E25+F25</f>
        <v>3</v>
      </c>
      <c r="H25">
        <f>COUNTIFS(DataRegularSeason20242025!$D$3:$D$1315,$A25, DataRegularSeason20242025!$L$3:$L$1315, $A25,DataRegularSeason20242025!$N$3:$N$1315,1)</f>
        <v>0</v>
      </c>
      <c r="I25">
        <f>COUNTIFS(DataRegularSeason20242025!$D$3:$D$1315,$A25, DataRegularSeason20242025!$L$3:$L$1315, $A25,DataRegularSeason20242025!$N$3:$N$1315,1,DataRegularSeason20242025!$M$3:$M$1315,"REG")</f>
        <v>0</v>
      </c>
      <c r="J25">
        <f>COUNTIFS(DataRegularSeason20242025!$D$3:$D$1315,$A25, DataRegularSeason20242025!$L$3:$L$1315, $A25,DataRegularSeason20242025!$N$3:$N$1315,1,DataRegularSeason20242025!$M$3:$M$1315,"OT")</f>
        <v>0</v>
      </c>
      <c r="K25">
        <f>COUNTIFS(DataRegularSeason20242025!$D$3:$D$1315,$A25, DataRegularSeason20242025!$L$3:$L$1315, $A25,DataRegularSeason20242025!$N$3:$N$1315,1,DataRegularSeason20242025!$M$3:$M$1315,"SO")</f>
        <v>0</v>
      </c>
      <c r="L25">
        <f>E25-H25</f>
        <v>1</v>
      </c>
      <c r="M25">
        <f>COUNTIFS(DataRegularSeason20242025!$D$3:$D$1315,$A25, DataRegularSeason20242025!$S$3:$S$1315, $A25,DataRegularSeason20242025!$M$3:$M$1315,"REG")</f>
        <v>0</v>
      </c>
      <c r="N25">
        <f>COUNTIFS(DataRegularSeason20242025!$D$3:$D$1315,$A25, DataRegularSeason20242025!$S$3:$S$1315, $A25,DataRegularSeason20242025!$M$3:$M$1315,"OT")</f>
        <v>0</v>
      </c>
      <c r="O25">
        <f>COUNTIFS(DataRegularSeason20242025!$D$3:$D$1315,$A25, DataRegularSeason20242025!$S$3:$S$1315, $A25,DataRegularSeason20242025!$M$3:$M$1315,"SO")</f>
        <v>1</v>
      </c>
      <c r="P25">
        <f>COUNTIFS(DataRegularSeason20242025!$E$3:$E$1315,$A25, DataRegularSeason20242025!$L$3:$L$1315, $A25, DataRegularSeason20242025!$N$3:$N$1315,1)</f>
        <v>0</v>
      </c>
      <c r="Q25">
        <f>COUNTIFS(DataRegularSeason20242025!$E$3:$E$1315,$A25, DataRegularSeason20242025!$L$3:$L$1315, $A25,DataRegularSeason20242025!$N$3:$N$1315,1,DataRegularSeason20242025!$M$3:$M$1315,"REG")</f>
        <v>0</v>
      </c>
      <c r="R25">
        <f>COUNTIFS(DataRegularSeason20242025!$E$3:$E$1315,$A25, DataRegularSeason20242025!$L$3:$L$1315, $A25,DataRegularSeason20242025!$N$3:$N$1315,1,DataRegularSeason20242025!$M$3:$M$1315,"OT")</f>
        <v>0</v>
      </c>
      <c r="S25">
        <f>COUNTIFS(DataRegularSeason20242025!$E$3:$E$1315,$A25, DataRegularSeason20242025!$L$3:$L$1315, $A25,DataRegularSeason20242025!$N$3:$N$1315,1,DataRegularSeason20242025!$M$3:$M$1315,"SO")</f>
        <v>0</v>
      </c>
      <c r="T25">
        <f>F25-P25</f>
        <v>2</v>
      </c>
      <c r="U25">
        <f>COUNTIFS(DataRegularSeason20242025!$E$3:$E$1315,$A25, DataRegularSeason20242025!$S$3:$S$1315, $A25,DataRegularSeason20242025!$M$3:$M$1315,"REG")</f>
        <v>1</v>
      </c>
      <c r="V25">
        <f>COUNTIFS(DataRegularSeason20242025!$E$3:$E$1315,$A25, DataRegularSeason20242025!$S$3:$S$1315, $A25,DataRegularSeason20242025!$M$3:$M$1315,"OT")</f>
        <v>1</v>
      </c>
      <c r="W25">
        <f>COUNTIFS(DataRegularSeason20242025!$E$3:$E$1315,$A25, DataRegularSeason20242025!$S$3:$S$1315, $A25,DataRegularSeason20242025!$M$3:$M$1315,"SO")</f>
        <v>0</v>
      </c>
      <c r="X25">
        <f>(2*(Table3[[#This Row],[W_A]]+Table3[[#This Row],[W_H]]))+Table3[[#This Row],[OTL_A]]+Table3[[#This Row],[SOL_A]]+Table3[[#This Row],[OTL_H]]+Table3[[#This Row],[SOL_H]]</f>
        <v>2</v>
      </c>
      <c r="Y2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25">
        <f>SUMIF(DataRegularSeason20242025!$D$3:$D$1315,$A25, DataRegularSeason20242025!$J$3:$J$1315)</f>
        <v>2</v>
      </c>
      <c r="AA25">
        <f>SUMIF(DataRegularSeason20242025!$D$3:$D$1315,$A25, DataRegularSeason20242025!$K$3:$K$1315)</f>
        <v>3</v>
      </c>
      <c r="AB25">
        <f>Z25-AA25</f>
        <v>-1</v>
      </c>
      <c r="AC25">
        <f>SUMIF(DataRegularSeason20242025!$E$3:$E$1315,$A25,DataRegularSeason20242025!$K$3:$K$1315)</f>
        <v>4</v>
      </c>
      <c r="AD25">
        <f>SUMIF(DataRegularSeason20242025!$E$3:$E$1315,$A25,DataRegularSeason20242025!$J$3:$J$1315)</f>
        <v>7</v>
      </c>
      <c r="AE25">
        <f>AC25-AD25</f>
        <v>-3</v>
      </c>
      <c r="AF25">
        <f>Z25+AC25</f>
        <v>6</v>
      </c>
      <c r="AG25">
        <f>AA25+AD25</f>
        <v>10</v>
      </c>
      <c r="AH25">
        <f>AF25-AG25</f>
        <v>-4</v>
      </c>
      <c r="AI25" s="35">
        <f>Table3[[#This Row],[GF]]/Table3[[#This Row],[GP]]</f>
        <v>2</v>
      </c>
      <c r="AJ25" s="35">
        <f>Table3[[#This Row],[GA]]/Table3[[#This Row],[GP]]</f>
        <v>3.3333333333333335</v>
      </c>
      <c r="AK25" s="35">
        <f>(Table3[[#This Row],[GFPG]]-Table3[[#This Row],[GAPG]])/Table3[[#This Row],[GP]]</f>
        <v>-0.44444444444444448</v>
      </c>
      <c r="AL25">
        <f>COUNTIFS(DataRegularSeason20242025!$D$3:$D$1315,$A25,DataRegularSeason20242025!$H$3:$H$1315, $A25)</f>
        <v>0</v>
      </c>
      <c r="AM25">
        <f>COUNTIFS(DataRegularSeason20242025!$E$3:$E$1315,$A25,DataRegularSeason20242025!$H$3:$H$1315, $A25)</f>
        <v>0</v>
      </c>
      <c r="AN25">
        <f>AL25+AM25</f>
        <v>0</v>
      </c>
      <c r="AO25">
        <f>E25-AL25</f>
        <v>1</v>
      </c>
      <c r="AP25">
        <f>F25-AM25</f>
        <v>2</v>
      </c>
      <c r="AQ25">
        <f>AO25+AP25</f>
        <v>3</v>
      </c>
    </row>
    <row r="26" spans="1:43" x14ac:dyDescent="0.25">
      <c r="A26" t="s">
        <v>13</v>
      </c>
      <c r="B26" t="s">
        <v>97</v>
      </c>
      <c r="C26" t="s">
        <v>95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3</v>
      </c>
      <c r="F26">
        <f>COUNTIFS(DataRegularSeason20242025!$E$3:$E$1315,$A26,DataRegularSeason20242025!$N$3:$N$1315,1)</f>
        <v>1</v>
      </c>
      <c r="G26">
        <f>E26+F26</f>
        <v>4</v>
      </c>
      <c r="H26">
        <f>COUNTIFS(DataRegularSeason20242025!$D$3:$D$1315,$A26, DataRegularSeason20242025!$L$3:$L$1315, $A26,DataRegularSeason20242025!$N$3:$N$1315,1)</f>
        <v>2</v>
      </c>
      <c r="I26">
        <f>COUNTIFS(DataRegularSeason20242025!$D$3:$D$1315,$A26, DataRegularSeason20242025!$L$3:$L$1315, $A26,DataRegularSeason20242025!$N$3:$N$1315,1,DataRegularSeason20242025!$M$3:$M$1315,"REG")</f>
        <v>1</v>
      </c>
      <c r="J26">
        <f>COUNTIFS(DataRegularSeason20242025!$D$3:$D$1315,$A26, DataRegularSeason20242025!$L$3:$L$1315, $A26,DataRegularSeason20242025!$N$3:$N$1315,1,DataRegularSeason20242025!$M$3:$M$1315,"OT")</f>
        <v>1</v>
      </c>
      <c r="K26">
        <f>COUNTIFS(DataRegularSeason20242025!$D$3:$D$1315,$A26, DataRegularSeason20242025!$L$3:$L$1315, $A26,DataRegularSeason20242025!$N$3:$N$1315,1,DataRegularSeason20242025!$M$3:$M$1315,"SO")</f>
        <v>0</v>
      </c>
      <c r="L26">
        <f>E26-H26</f>
        <v>1</v>
      </c>
      <c r="M26">
        <f>COUNTIFS(DataRegularSeason20242025!$D$3:$D$1315,$A26, DataRegularSeason20242025!$S$3:$S$1315, $A26,DataRegularSeason20242025!$M$3:$M$1315,"REG")</f>
        <v>1</v>
      </c>
      <c r="N26">
        <f>COUNTIFS(DataRegularSeason20242025!$D$3:$D$1315,$A26, DataRegularSeason20242025!$S$3:$S$1315, $A26,DataRegularSeason20242025!$M$3:$M$1315,"OT")</f>
        <v>0</v>
      </c>
      <c r="O26">
        <f>COUNTIFS(DataRegularSeason20242025!$D$3:$D$1315,$A26, DataRegularSeason20242025!$S$3:$S$1315, $A26,DataRegularSeason20242025!$M$3:$M$1315,"SO")</f>
        <v>0</v>
      </c>
      <c r="P26">
        <f>COUNTIFS(DataRegularSeason20242025!$E$3:$E$1315,$A26, DataRegularSeason20242025!$L$3:$L$1315, $A26, DataRegularSeason20242025!$N$3:$N$1315,1)</f>
        <v>0</v>
      </c>
      <c r="Q26">
        <f>COUNTIFS(DataRegularSeason20242025!$E$3:$E$1315,$A26, DataRegularSeason20242025!$L$3:$L$1315, $A26,DataRegularSeason20242025!$N$3:$N$1315,1,DataRegularSeason20242025!$M$3:$M$1315,"REG")</f>
        <v>0</v>
      </c>
      <c r="R26">
        <f>COUNTIFS(DataRegularSeason20242025!$E$3:$E$1315,$A26, DataRegularSeason20242025!$L$3:$L$1315, $A26,DataRegularSeason20242025!$N$3:$N$1315,1,DataRegularSeason20242025!$M$3:$M$1315,"OT")</f>
        <v>0</v>
      </c>
      <c r="S26">
        <f>COUNTIFS(DataRegularSeason20242025!$E$3:$E$1315,$A26, DataRegularSeason20242025!$L$3:$L$1315, $A26,DataRegularSeason20242025!$N$3:$N$1315,1,DataRegularSeason20242025!$M$3:$M$1315,"SO")</f>
        <v>0</v>
      </c>
      <c r="T26">
        <f>F26-P26</f>
        <v>1</v>
      </c>
      <c r="U26">
        <f>COUNTIFS(DataRegularSeason20242025!$E$3:$E$1315,$A26, DataRegularSeason20242025!$S$3:$S$1315, $A26,DataRegularSeason20242025!$M$3:$M$1315,"REG")</f>
        <v>1</v>
      </c>
      <c r="V26">
        <f>COUNTIFS(DataRegularSeason20242025!$E$3:$E$1315,$A26, DataRegularSeason20242025!$S$3:$S$1315, $A26,DataRegularSeason20242025!$M$3:$M$1315,"OT")</f>
        <v>0</v>
      </c>
      <c r="W26">
        <f>COUNTIFS(DataRegularSeason20242025!$E$3:$E$1315,$A26, DataRegularSeason20242025!$S$3:$S$1315, $A26,DataRegularSeason20242025!$M$3:$M$1315,"SO")</f>
        <v>0</v>
      </c>
      <c r="X26">
        <f>(2*(Table3[[#This Row],[W_A]]+Table3[[#This Row],[W_H]]))+Table3[[#This Row],[OTL_A]]+Table3[[#This Row],[SOL_A]]+Table3[[#This Row],[OTL_H]]+Table3[[#This Row],[SOL_H]]</f>
        <v>4</v>
      </c>
      <c r="Y2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26">
        <f>SUMIF(DataRegularSeason20242025!$D$3:$D$1315,$A26, DataRegularSeason20242025!$J$3:$J$1315)</f>
        <v>11</v>
      </c>
      <c r="AA26">
        <f>SUMIF(DataRegularSeason20242025!$D$3:$D$1315,$A26, DataRegularSeason20242025!$K$3:$K$1315)</f>
        <v>10</v>
      </c>
      <c r="AB26">
        <f>Z26-AA26</f>
        <v>1</v>
      </c>
      <c r="AC26">
        <f>SUMIF(DataRegularSeason20242025!$E$3:$E$1315,$A26,DataRegularSeason20242025!$K$3:$K$1315)</f>
        <v>1</v>
      </c>
      <c r="AD26">
        <f>SUMIF(DataRegularSeason20242025!$E$3:$E$1315,$A26,DataRegularSeason20242025!$J$3:$J$1315)</f>
        <v>4</v>
      </c>
      <c r="AE26">
        <f>AC26-AD26</f>
        <v>-3</v>
      </c>
      <c r="AF26">
        <f>Z26+AC26</f>
        <v>12</v>
      </c>
      <c r="AG26">
        <f>AA26+AD26</f>
        <v>14</v>
      </c>
      <c r="AH26">
        <f>AF26-AG26</f>
        <v>-2</v>
      </c>
      <c r="AI26" s="35">
        <f>Table3[[#This Row],[GF]]/Table3[[#This Row],[GP]]</f>
        <v>3</v>
      </c>
      <c r="AJ26" s="35">
        <f>Table3[[#This Row],[GA]]/Table3[[#This Row],[GP]]</f>
        <v>3.5</v>
      </c>
      <c r="AK26" s="35">
        <f>(Table3[[#This Row],[GFPG]]-Table3[[#This Row],[GAPG]])/Table3[[#This Row],[GP]]</f>
        <v>-0.125</v>
      </c>
      <c r="AL26">
        <f>COUNTIFS(DataRegularSeason20242025!$D$3:$D$1315,$A26,DataRegularSeason20242025!$H$3:$H$1315, $A26)</f>
        <v>3</v>
      </c>
      <c r="AM26">
        <f>COUNTIFS(DataRegularSeason20242025!$E$3:$E$1315,$A26,DataRegularSeason20242025!$H$3:$H$1315, $A26)</f>
        <v>2</v>
      </c>
      <c r="AN26">
        <f>AL26+AM26</f>
        <v>5</v>
      </c>
      <c r="AO26">
        <f>E26-AL26</f>
        <v>0</v>
      </c>
      <c r="AP26">
        <f>F26-AM26</f>
        <v>-1</v>
      </c>
      <c r="AQ26">
        <f>AO26+AP26</f>
        <v>-1</v>
      </c>
    </row>
    <row r="27" spans="1:43" x14ac:dyDescent="0.25">
      <c r="A27" t="s">
        <v>43</v>
      </c>
      <c r="B27" t="s">
        <v>98</v>
      </c>
      <c r="C27" t="s">
        <v>81</v>
      </c>
      <c r="D27">
        <f>COUNTIFS(DataRegularSeason20242025!$D$3:$D$1315,$A27,DataRegularSeason20242025!$R$3:$R$1315,1) + COUNTIFS(DataRegularSeason20242025!$E$3:$E$1315,$A27,DataRegularSeason20242025!$R$3:$R$1315,1)</f>
        <v>2</v>
      </c>
      <c r="E27">
        <f>COUNTIFS(DataRegularSeason20242025!$N$3:$N$1315,1,DataRegularSeason20242025!$D$3:$D$1315,$A27)</f>
        <v>1</v>
      </c>
      <c r="F27">
        <f>COUNTIFS(DataRegularSeason20242025!$E$3:$E$1315,$A27,DataRegularSeason20242025!$N$3:$N$1315,1)</f>
        <v>1</v>
      </c>
      <c r="G27">
        <f>E27+F27</f>
        <v>2</v>
      </c>
      <c r="H27">
        <f>COUNTIFS(DataRegularSeason20242025!$D$3:$D$1315,$A27, DataRegularSeason20242025!$L$3:$L$1315, $A27,DataRegularSeason20242025!$N$3:$N$1315,1)</f>
        <v>1</v>
      </c>
      <c r="I27">
        <f>COUNTIFS(DataRegularSeason20242025!$D$3:$D$1315,$A27, DataRegularSeason20242025!$L$3:$L$1315, $A27,DataRegularSeason20242025!$N$3:$N$1315,1,DataRegularSeason20242025!$M$3:$M$1315,"REG")</f>
        <v>1</v>
      </c>
      <c r="J27">
        <f>COUNTIFS(DataRegularSeason20242025!$D$3:$D$1315,$A27, DataRegularSeason20242025!$L$3:$L$1315, $A27,DataRegularSeason20242025!$N$3:$N$1315,1,DataRegularSeason20242025!$M$3:$M$1315,"OT")</f>
        <v>0</v>
      </c>
      <c r="K27">
        <f>COUNTIFS(DataRegularSeason20242025!$D$3:$D$1315,$A27, DataRegularSeason20242025!$L$3:$L$1315, $A27,DataRegularSeason20242025!$N$3:$N$1315,1,DataRegularSeason20242025!$M$3:$M$1315,"SO")</f>
        <v>0</v>
      </c>
      <c r="L27">
        <f>E27-H27</f>
        <v>0</v>
      </c>
      <c r="M27">
        <f>COUNTIFS(DataRegularSeason20242025!$D$3:$D$1315,$A27, DataRegularSeason20242025!$S$3:$S$1315, $A27,DataRegularSeason20242025!$M$3:$M$1315,"REG")</f>
        <v>0</v>
      </c>
      <c r="N27">
        <f>COUNTIFS(DataRegularSeason20242025!$D$3:$D$1315,$A27, DataRegularSeason20242025!$S$3:$S$1315, $A27,DataRegularSeason20242025!$M$3:$M$1315,"OT")</f>
        <v>0</v>
      </c>
      <c r="O27">
        <f>COUNTIFS(DataRegularSeason20242025!$D$3:$D$1315,$A27, DataRegularSeason20242025!$S$3:$S$1315, $A27,DataRegularSeason20242025!$M$3:$M$1315,"SO")</f>
        <v>0</v>
      </c>
      <c r="P27">
        <f>COUNTIFS(DataRegularSeason20242025!$E$3:$E$1315,$A27, DataRegularSeason20242025!$L$3:$L$1315, $A27, DataRegularSeason20242025!$N$3:$N$1315,1)</f>
        <v>1</v>
      </c>
      <c r="Q27">
        <f>COUNTIFS(DataRegularSeason20242025!$E$3:$E$1315,$A27, DataRegularSeason20242025!$L$3:$L$1315, $A27,DataRegularSeason20242025!$N$3:$N$1315,1,DataRegularSeason20242025!$M$3:$M$1315,"REG")</f>
        <v>1</v>
      </c>
      <c r="R27">
        <f>COUNTIFS(DataRegularSeason20242025!$E$3:$E$1315,$A27, DataRegularSeason20242025!$L$3:$L$1315, $A27,DataRegularSeason20242025!$N$3:$N$1315,1,DataRegularSeason20242025!$M$3:$M$1315,"OT")</f>
        <v>0</v>
      </c>
      <c r="S27">
        <f>COUNTIFS(DataRegularSeason20242025!$E$3:$E$1315,$A27, DataRegularSeason20242025!$L$3:$L$1315, $A27,DataRegularSeason20242025!$N$3:$N$1315,1,DataRegularSeason20242025!$M$3:$M$1315,"SO")</f>
        <v>0</v>
      </c>
      <c r="T27">
        <f>F27-P27</f>
        <v>0</v>
      </c>
      <c r="U27">
        <f>COUNTIFS(DataRegularSeason20242025!$E$3:$E$1315,$A27, DataRegularSeason20242025!$S$3:$S$1315, $A27,DataRegularSeason20242025!$M$3:$M$1315,"REG")</f>
        <v>0</v>
      </c>
      <c r="V27">
        <f>COUNTIFS(DataRegularSeason20242025!$E$3:$E$1315,$A27, DataRegularSeason20242025!$S$3:$S$1315, $A27,DataRegularSeason20242025!$M$3:$M$1315,"OT")</f>
        <v>0</v>
      </c>
      <c r="W27">
        <f>COUNTIFS(DataRegularSeason20242025!$E$3:$E$1315,$A27, DataRegularSeason20242025!$S$3:$S$1315, $A27,DataRegularSeason20242025!$M$3:$M$1315,"SO")</f>
        <v>0</v>
      </c>
      <c r="X27">
        <f>(2*(Table3[[#This Row],[W_A]]+Table3[[#This Row],[W_H]]))+Table3[[#This Row],[OTL_A]]+Table3[[#This Row],[SOL_A]]+Table3[[#This Row],[OTL_H]]+Table3[[#This Row],[SOL_H]]</f>
        <v>4</v>
      </c>
      <c r="Y2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Z27">
        <f>SUMIF(DataRegularSeason20242025!$D$3:$D$1315,$A27, DataRegularSeason20242025!$J$3:$J$1315)</f>
        <v>4</v>
      </c>
      <c r="AA27">
        <f>SUMIF(DataRegularSeason20242025!$D$3:$D$1315,$A27, DataRegularSeason20242025!$K$3:$K$1315)</f>
        <v>1</v>
      </c>
      <c r="AB27">
        <f>Z27-AA27</f>
        <v>3</v>
      </c>
      <c r="AC27">
        <f>SUMIF(DataRegularSeason20242025!$E$3:$E$1315,$A27,DataRegularSeason20242025!$K$3:$K$1315)</f>
        <v>5</v>
      </c>
      <c r="AD27">
        <f>SUMIF(DataRegularSeason20242025!$E$3:$E$1315,$A27,DataRegularSeason20242025!$J$3:$J$1315)</f>
        <v>3</v>
      </c>
      <c r="AE27">
        <f>AC27-AD27</f>
        <v>2</v>
      </c>
      <c r="AF27">
        <f>Z27+AC27</f>
        <v>9</v>
      </c>
      <c r="AG27">
        <f>AA27+AD27</f>
        <v>4</v>
      </c>
      <c r="AH27">
        <f>AF27-AG27</f>
        <v>5</v>
      </c>
      <c r="AI27" s="35">
        <f>Table3[[#This Row],[GF]]/Table3[[#This Row],[GP]]</f>
        <v>4.5</v>
      </c>
      <c r="AJ27" s="35">
        <f>Table3[[#This Row],[GA]]/Table3[[#This Row],[GP]]</f>
        <v>2</v>
      </c>
      <c r="AK27" s="35">
        <f>(Table3[[#This Row],[GFPG]]-Table3[[#This Row],[GAPG]])/Table3[[#This Row],[GP]]</f>
        <v>1.25</v>
      </c>
      <c r="AL27">
        <f>COUNTIFS(DataRegularSeason20242025!$D$3:$D$1315,$A27,DataRegularSeason20242025!$H$3:$H$1315, $A27)</f>
        <v>0</v>
      </c>
      <c r="AM27">
        <f>COUNTIFS(DataRegularSeason20242025!$E$3:$E$1315,$A27,DataRegularSeason20242025!$H$3:$H$1315, $A27)</f>
        <v>3</v>
      </c>
      <c r="AN27">
        <f>AL27+AM27</f>
        <v>3</v>
      </c>
      <c r="AO27">
        <f>E27-AL27</f>
        <v>1</v>
      </c>
      <c r="AP27">
        <f>F27-AM27</f>
        <v>-2</v>
      </c>
      <c r="AQ27">
        <f>AO27+AP27</f>
        <v>-1</v>
      </c>
    </row>
    <row r="28" spans="1:43" x14ac:dyDescent="0.25">
      <c r="A28" t="s">
        <v>18</v>
      </c>
      <c r="B28" t="s">
        <v>98</v>
      </c>
      <c r="C28" t="s">
        <v>81</v>
      </c>
      <c r="D28">
        <f>COUNTIFS(DataRegularSeason20242025!$D$3:$D$1315,$A28,DataRegularSeason20242025!$R$3:$R$1315,1) + COUNTIFS(DataRegularSeason20242025!$E$3:$E$1315,$A28,DataRegularSeason20242025!$R$3:$R$1315,1)</f>
        <v>1</v>
      </c>
      <c r="E28">
        <f>COUNTIFS(DataRegularSeason20242025!$N$3:$N$1315,1,DataRegularSeason20242025!$D$3:$D$1315,$A28)</f>
        <v>2</v>
      </c>
      <c r="F28">
        <f>COUNTIFS(DataRegularSeason20242025!$E$3:$E$1315,$A28,DataRegularSeason20242025!$N$3:$N$1315,1)</f>
        <v>2</v>
      </c>
      <c r="G28">
        <f>E28+F28</f>
        <v>4</v>
      </c>
      <c r="H28">
        <f>COUNTIFS(DataRegularSeason20242025!$D$3:$D$1315,$A28, DataRegularSeason20242025!$L$3:$L$1315, $A28,DataRegularSeason20242025!$N$3:$N$1315,1)</f>
        <v>1</v>
      </c>
      <c r="I28">
        <f>COUNTIFS(DataRegularSeason20242025!$D$3:$D$1315,$A28, DataRegularSeason20242025!$L$3:$L$1315, $A28,DataRegularSeason20242025!$N$3:$N$1315,1,DataRegularSeason20242025!$M$3:$M$1315,"REG")</f>
        <v>1</v>
      </c>
      <c r="J28">
        <f>COUNTIFS(DataRegularSeason20242025!$D$3:$D$1315,$A28, DataRegularSeason20242025!$L$3:$L$1315, $A28,DataRegularSeason20242025!$N$3:$N$1315,1,DataRegularSeason20242025!$M$3:$M$1315,"OT")</f>
        <v>0</v>
      </c>
      <c r="K28">
        <f>COUNTIFS(DataRegularSeason20242025!$D$3:$D$1315,$A28, DataRegularSeason20242025!$L$3:$L$1315, $A28,DataRegularSeason20242025!$N$3:$N$1315,1,DataRegularSeason20242025!$M$3:$M$1315,"SO")</f>
        <v>0</v>
      </c>
      <c r="L28">
        <f>E28-H28</f>
        <v>1</v>
      </c>
      <c r="M28">
        <f>COUNTIFS(DataRegularSeason20242025!$D$3:$D$1315,$A28, DataRegularSeason20242025!$S$3:$S$1315, $A28,DataRegularSeason20242025!$M$3:$M$1315,"REG")</f>
        <v>1</v>
      </c>
      <c r="N28">
        <f>COUNTIFS(DataRegularSeason20242025!$D$3:$D$1315,$A28, DataRegularSeason20242025!$S$3:$S$1315, $A28,DataRegularSeason20242025!$M$3:$M$1315,"OT")</f>
        <v>0</v>
      </c>
      <c r="O28">
        <f>COUNTIFS(DataRegularSeason20242025!$D$3:$D$1315,$A28, DataRegularSeason20242025!$S$3:$S$1315, $A28,DataRegularSeason20242025!$M$3:$M$1315,"SO")</f>
        <v>0</v>
      </c>
      <c r="P28">
        <f>COUNTIFS(DataRegularSeason20242025!$E$3:$E$1315,$A28, DataRegularSeason20242025!$L$3:$L$1315, $A28, DataRegularSeason20242025!$N$3:$N$1315,1)</f>
        <v>2</v>
      </c>
      <c r="Q28">
        <f>COUNTIFS(DataRegularSeason20242025!$E$3:$E$1315,$A28, DataRegularSeason20242025!$L$3:$L$1315, $A28,DataRegularSeason20242025!$N$3:$N$1315,1,DataRegularSeason20242025!$M$3:$M$1315,"REG")</f>
        <v>2</v>
      </c>
      <c r="R28">
        <f>COUNTIFS(DataRegularSeason20242025!$E$3:$E$1315,$A28, DataRegularSeason20242025!$L$3:$L$1315, $A28,DataRegularSeason20242025!$N$3:$N$1315,1,DataRegularSeason20242025!$M$3:$M$1315,"OT")</f>
        <v>0</v>
      </c>
      <c r="S28">
        <f>COUNTIFS(DataRegularSeason20242025!$E$3:$E$1315,$A28, DataRegularSeason20242025!$L$3:$L$1315, $A28,DataRegularSeason20242025!$N$3:$N$1315,1,DataRegularSeason20242025!$M$3:$M$1315,"SO")</f>
        <v>0</v>
      </c>
      <c r="T28">
        <f>F28-P28</f>
        <v>0</v>
      </c>
      <c r="U28">
        <f>COUNTIFS(DataRegularSeason20242025!$E$3:$E$1315,$A28, DataRegularSeason20242025!$S$3:$S$1315, $A28,DataRegularSeason20242025!$M$3:$M$1315,"REG")</f>
        <v>0</v>
      </c>
      <c r="V28">
        <f>COUNTIFS(DataRegularSeason20242025!$E$3:$E$1315,$A28, DataRegularSeason20242025!$S$3:$S$1315, $A28,DataRegularSeason20242025!$M$3:$M$1315,"OT")</f>
        <v>0</v>
      </c>
      <c r="W28">
        <f>COUNTIFS(DataRegularSeason20242025!$E$3:$E$1315,$A28, DataRegularSeason20242025!$S$3:$S$1315, $A28,DataRegularSeason20242025!$M$3:$M$1315,"SO")</f>
        <v>0</v>
      </c>
      <c r="X28">
        <f>(2*(Table3[[#This Row],[W_A]]+Table3[[#This Row],[W_H]]))+Table3[[#This Row],[OTL_A]]+Table3[[#This Row],[SOL_A]]+Table3[[#This Row],[OTL_H]]+Table3[[#This Row],[SOL_H]]</f>
        <v>6</v>
      </c>
      <c r="Y2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28">
        <f>SUMIF(DataRegularSeason20242025!$D$3:$D$1315,$A28, DataRegularSeason20242025!$J$3:$J$1315)</f>
        <v>4</v>
      </c>
      <c r="AA28">
        <f>SUMIF(DataRegularSeason20242025!$D$3:$D$1315,$A28, DataRegularSeason20242025!$K$3:$K$1315)</f>
        <v>3</v>
      </c>
      <c r="AB28">
        <f>Z28-AA28</f>
        <v>1</v>
      </c>
      <c r="AC28">
        <f>SUMIF(DataRegularSeason20242025!$E$3:$E$1315,$A28,DataRegularSeason20242025!$K$3:$K$1315)</f>
        <v>10</v>
      </c>
      <c r="AD28">
        <f>SUMIF(DataRegularSeason20242025!$E$3:$E$1315,$A28,DataRegularSeason20242025!$J$3:$J$1315)</f>
        <v>4</v>
      </c>
      <c r="AE28">
        <f>AC28-AD28</f>
        <v>6</v>
      </c>
      <c r="AF28">
        <f>Z28+AC28</f>
        <v>14</v>
      </c>
      <c r="AG28">
        <f>AA28+AD28</f>
        <v>7</v>
      </c>
      <c r="AH28">
        <f>AF28-AG28</f>
        <v>7</v>
      </c>
      <c r="AI28" s="35">
        <f>Table3[[#This Row],[GF]]/Table3[[#This Row],[GP]]</f>
        <v>3.5</v>
      </c>
      <c r="AJ28" s="35">
        <f>Table3[[#This Row],[GA]]/Table3[[#This Row],[GP]]</f>
        <v>1.75</v>
      </c>
      <c r="AK28" s="35">
        <f>(Table3[[#This Row],[GFPG]]-Table3[[#This Row],[GAPG]])/Table3[[#This Row],[GP]]</f>
        <v>0.4375</v>
      </c>
      <c r="AL28">
        <f>COUNTIFS(DataRegularSeason20242025!$D$3:$D$1315,$A28,DataRegularSeason20242025!$H$3:$H$1315, $A28)</f>
        <v>2</v>
      </c>
      <c r="AM28">
        <f>COUNTIFS(DataRegularSeason20242025!$E$3:$E$1315,$A28,DataRegularSeason20242025!$H$3:$H$1315, $A28)</f>
        <v>2</v>
      </c>
      <c r="AN28">
        <f>AL28+AM28</f>
        <v>4</v>
      </c>
      <c r="AO28">
        <f>E28-AL28</f>
        <v>0</v>
      </c>
      <c r="AP28">
        <f>F28-AM28</f>
        <v>0</v>
      </c>
      <c r="AQ28">
        <f>AO28+AP28</f>
        <v>0</v>
      </c>
    </row>
    <row r="29" spans="1:43" x14ac:dyDescent="0.25">
      <c r="A29" t="s">
        <v>15</v>
      </c>
      <c r="B29" t="s">
        <v>97</v>
      </c>
      <c r="C29" t="s">
        <v>95</v>
      </c>
      <c r="D29">
        <f>COUNTIFS(DataRegularSeason20242025!$D$3:$D$1315,$A29,DataRegularSeason20242025!$R$3:$R$1315,1) + COUNTIFS(DataRegularSeason20242025!$E$3:$E$1315,$A29,DataRegularSeason20242025!$R$3:$R$1315,1)</f>
        <v>4</v>
      </c>
      <c r="E29">
        <f>COUNTIFS(DataRegularSeason20242025!$N$3:$N$1315,1,DataRegularSeason20242025!$D$3:$D$1315,$A29)</f>
        <v>4</v>
      </c>
      <c r="F29">
        <f>COUNTIFS(DataRegularSeason20242025!$E$3:$E$1315,$A29,DataRegularSeason20242025!$N$3:$N$1315,1)</f>
        <v>1</v>
      </c>
      <c r="G29">
        <f>E29+F29</f>
        <v>5</v>
      </c>
      <c r="H29">
        <f>COUNTIFS(DataRegularSeason20242025!$D$3:$D$1315,$A29, DataRegularSeason20242025!$L$3:$L$1315, $A29,DataRegularSeason20242025!$N$3:$N$1315,1)</f>
        <v>2</v>
      </c>
      <c r="I29">
        <f>COUNTIFS(DataRegularSeason20242025!$D$3:$D$1315,$A29, DataRegularSeason20242025!$L$3:$L$1315, $A29,DataRegularSeason20242025!$N$3:$N$1315,1,DataRegularSeason20242025!$M$3:$M$1315,"REG")</f>
        <v>0</v>
      </c>
      <c r="J29">
        <f>COUNTIFS(DataRegularSeason20242025!$D$3:$D$1315,$A29, DataRegularSeason20242025!$L$3:$L$1315, $A29,DataRegularSeason20242025!$N$3:$N$1315,1,DataRegularSeason20242025!$M$3:$M$1315,"OT")</f>
        <v>2</v>
      </c>
      <c r="K29">
        <f>COUNTIFS(DataRegularSeason20242025!$D$3:$D$1315,$A29, DataRegularSeason20242025!$L$3:$L$1315, $A29,DataRegularSeason20242025!$N$3:$N$1315,1,DataRegularSeason20242025!$M$3:$M$1315,"SO")</f>
        <v>0</v>
      </c>
      <c r="L29">
        <f>E29-H29</f>
        <v>2</v>
      </c>
      <c r="M29">
        <f>COUNTIFS(DataRegularSeason20242025!$D$3:$D$1315,$A29, DataRegularSeason20242025!$S$3:$S$1315, $A29,DataRegularSeason20242025!$M$3:$M$1315,"REG")</f>
        <v>1</v>
      </c>
      <c r="N29">
        <f>COUNTIFS(DataRegularSeason20242025!$D$3:$D$1315,$A29, DataRegularSeason20242025!$S$3:$S$1315, $A29,DataRegularSeason20242025!$M$3:$M$1315,"OT")</f>
        <v>1</v>
      </c>
      <c r="O29">
        <f>COUNTIFS(DataRegularSeason20242025!$D$3:$D$1315,$A29, DataRegularSeason20242025!$S$3:$S$1315, $A29,DataRegularSeason20242025!$M$3:$M$1315,"SO")</f>
        <v>0</v>
      </c>
      <c r="P29">
        <f>COUNTIFS(DataRegularSeason20242025!$E$3:$E$1315,$A29, DataRegularSeason20242025!$L$3:$L$1315, $A29, DataRegularSeason20242025!$N$3:$N$1315,1)</f>
        <v>1</v>
      </c>
      <c r="Q29">
        <f>COUNTIFS(DataRegularSeason20242025!$E$3:$E$1315,$A29, DataRegularSeason20242025!$L$3:$L$1315, $A29,DataRegularSeason20242025!$N$3:$N$1315,1,DataRegularSeason20242025!$M$3:$M$1315,"REG")</f>
        <v>1</v>
      </c>
      <c r="R29">
        <f>COUNTIFS(DataRegularSeason20242025!$E$3:$E$1315,$A29, DataRegularSeason20242025!$L$3:$L$1315, $A29,DataRegularSeason20242025!$N$3:$N$1315,1,DataRegularSeason20242025!$M$3:$M$1315,"OT")</f>
        <v>0</v>
      </c>
      <c r="S29">
        <f>COUNTIFS(DataRegularSeason20242025!$E$3:$E$1315,$A29, DataRegularSeason20242025!$L$3:$L$1315, $A29,DataRegularSeason20242025!$N$3:$N$1315,1,DataRegularSeason20242025!$M$3:$M$1315,"SO")</f>
        <v>0</v>
      </c>
      <c r="T29">
        <f>F29-P29</f>
        <v>0</v>
      </c>
      <c r="U29">
        <f>COUNTIFS(DataRegularSeason20242025!$E$3:$E$1315,$A29, DataRegularSeason20242025!$S$3:$S$1315, $A29,DataRegularSeason20242025!$M$3:$M$1315,"REG")</f>
        <v>0</v>
      </c>
      <c r="V29">
        <f>COUNTIFS(DataRegularSeason20242025!$E$3:$E$1315,$A29, DataRegularSeason20242025!$S$3:$S$1315, $A29,DataRegularSeason20242025!$M$3:$M$1315,"OT")</f>
        <v>0</v>
      </c>
      <c r="W29">
        <f>COUNTIFS(DataRegularSeason20242025!$E$3:$E$1315,$A29, DataRegularSeason20242025!$S$3:$S$1315, $A29,DataRegularSeason20242025!$M$3:$M$1315,"SO")</f>
        <v>0</v>
      </c>
      <c r="X29">
        <f>(2*(Table3[[#This Row],[W_A]]+Table3[[#This Row],[W_H]]))+Table3[[#This Row],[OTL_A]]+Table3[[#This Row],[SOL_A]]+Table3[[#This Row],[OTL_H]]+Table3[[#This Row],[SOL_H]]</f>
        <v>7</v>
      </c>
      <c r="Y2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29">
        <f>SUMIF(DataRegularSeason20242025!$D$3:$D$1315,$A29, DataRegularSeason20242025!$J$3:$J$1315)</f>
        <v>15</v>
      </c>
      <c r="AA29">
        <f>SUMIF(DataRegularSeason20242025!$D$3:$D$1315,$A29, DataRegularSeason20242025!$K$3:$K$1315)</f>
        <v>17</v>
      </c>
      <c r="AB29">
        <f>Z29-AA29</f>
        <v>-2</v>
      </c>
      <c r="AC29">
        <f>SUMIF(DataRegularSeason20242025!$E$3:$E$1315,$A29,DataRegularSeason20242025!$K$3:$K$1315)</f>
        <v>5</v>
      </c>
      <c r="AD29">
        <f>SUMIF(DataRegularSeason20242025!$E$3:$E$1315,$A29,DataRegularSeason20242025!$J$3:$J$1315)</f>
        <v>2</v>
      </c>
      <c r="AE29">
        <f>AC29-AD29</f>
        <v>3</v>
      </c>
      <c r="AF29">
        <f>Z29+AC29</f>
        <v>20</v>
      </c>
      <c r="AG29">
        <f>AA29+AD29</f>
        <v>19</v>
      </c>
      <c r="AH29">
        <f>AF29-AG29</f>
        <v>1</v>
      </c>
      <c r="AI29" s="35">
        <f>Table3[[#This Row],[GF]]/Table3[[#This Row],[GP]]</f>
        <v>4</v>
      </c>
      <c r="AJ29" s="35">
        <f>Table3[[#This Row],[GA]]/Table3[[#This Row],[GP]]</f>
        <v>3.8</v>
      </c>
      <c r="AK29" s="35">
        <f>(Table3[[#This Row],[GFPG]]-Table3[[#This Row],[GAPG]])/Table3[[#This Row],[GP]]</f>
        <v>4.0000000000000036E-2</v>
      </c>
      <c r="AL29">
        <f>COUNTIFS(DataRegularSeason20242025!$D$3:$D$1315,$A29,DataRegularSeason20242025!$H$3:$H$1315, $A29)</f>
        <v>1</v>
      </c>
      <c r="AM29">
        <f>COUNTIFS(DataRegularSeason20242025!$E$3:$E$1315,$A29,DataRegularSeason20242025!$H$3:$H$1315, $A29)</f>
        <v>1</v>
      </c>
      <c r="AN29">
        <f>AL29+AM29</f>
        <v>2</v>
      </c>
      <c r="AO29">
        <f>E29-AL29</f>
        <v>3</v>
      </c>
      <c r="AP29">
        <f>F29-AM29</f>
        <v>0</v>
      </c>
      <c r="AQ29">
        <f>AO29+AP29</f>
        <v>3</v>
      </c>
    </row>
    <row r="30" spans="1:43" x14ac:dyDescent="0.25">
      <c r="A30" t="s">
        <v>25</v>
      </c>
      <c r="B30" t="s">
        <v>97</v>
      </c>
      <c r="C30" t="s">
        <v>100</v>
      </c>
      <c r="D30">
        <f>COUNTIFS(DataRegularSeason20242025!$D$3:$D$1315,$A30,DataRegularSeason20242025!$R$3:$R$1315,1) + COUNTIFS(DataRegularSeason20242025!$E$3:$E$1315,$A30,DataRegularSeason20242025!$R$3:$R$1315,1)</f>
        <v>2</v>
      </c>
      <c r="E30">
        <f>COUNTIFS(DataRegularSeason20242025!$N$3:$N$1315,1,DataRegularSeason20242025!$D$3:$D$1315,$A30)</f>
        <v>1</v>
      </c>
      <c r="F30">
        <f>COUNTIFS(DataRegularSeason20242025!$E$3:$E$1315,$A30,DataRegularSeason20242025!$N$3:$N$1315,1)</f>
        <v>2</v>
      </c>
      <c r="G30">
        <f>E30+F30</f>
        <v>3</v>
      </c>
      <c r="H30">
        <f>COUNTIFS(DataRegularSeason20242025!$D$3:$D$1315,$A30, DataRegularSeason20242025!$L$3:$L$1315, $A30,DataRegularSeason20242025!$N$3:$N$1315,1)</f>
        <v>0</v>
      </c>
      <c r="I30">
        <f>COUNTIFS(DataRegularSeason20242025!$D$3:$D$1315,$A30, DataRegularSeason20242025!$L$3:$L$1315, $A30,DataRegularSeason20242025!$N$3:$N$1315,1,DataRegularSeason20242025!$M$3:$M$1315,"REG")</f>
        <v>0</v>
      </c>
      <c r="J30">
        <f>COUNTIFS(DataRegularSeason20242025!$D$3:$D$1315,$A30, DataRegularSeason20242025!$L$3:$L$1315, $A30,DataRegularSeason20242025!$N$3:$N$1315,1,DataRegularSeason20242025!$M$3:$M$1315,"OT")</f>
        <v>0</v>
      </c>
      <c r="K30">
        <f>COUNTIFS(DataRegularSeason20242025!$D$3:$D$1315,$A30, DataRegularSeason20242025!$L$3:$L$1315, $A30,DataRegularSeason20242025!$N$3:$N$1315,1,DataRegularSeason20242025!$M$3:$M$1315,"SO")</f>
        <v>0</v>
      </c>
      <c r="L30">
        <f>E30-H30</f>
        <v>1</v>
      </c>
      <c r="M30">
        <f>COUNTIFS(DataRegularSeason20242025!$D$3:$D$1315,$A30, DataRegularSeason20242025!$S$3:$S$1315, $A30,DataRegularSeason20242025!$M$3:$M$1315,"REG")</f>
        <v>1</v>
      </c>
      <c r="N30">
        <f>COUNTIFS(DataRegularSeason20242025!$D$3:$D$1315,$A30, DataRegularSeason20242025!$S$3:$S$1315, $A30,DataRegularSeason20242025!$M$3:$M$1315,"OT")</f>
        <v>0</v>
      </c>
      <c r="O30">
        <f>COUNTIFS(DataRegularSeason20242025!$D$3:$D$1315,$A30, DataRegularSeason20242025!$S$3:$S$1315, $A30,DataRegularSeason20242025!$M$3:$M$1315,"SO")</f>
        <v>0</v>
      </c>
      <c r="P30">
        <f>COUNTIFS(DataRegularSeason20242025!$E$3:$E$1315,$A30, DataRegularSeason20242025!$L$3:$L$1315, $A30, DataRegularSeason20242025!$N$3:$N$1315,1)</f>
        <v>0</v>
      </c>
      <c r="Q30">
        <f>COUNTIFS(DataRegularSeason20242025!$E$3:$E$1315,$A30, DataRegularSeason20242025!$L$3:$L$1315, $A30,DataRegularSeason20242025!$N$3:$N$1315,1,DataRegularSeason20242025!$M$3:$M$1315,"REG")</f>
        <v>0</v>
      </c>
      <c r="R30">
        <f>COUNTIFS(DataRegularSeason20242025!$E$3:$E$1315,$A30, DataRegularSeason20242025!$L$3:$L$1315, $A30,DataRegularSeason20242025!$N$3:$N$1315,1,DataRegularSeason20242025!$M$3:$M$1315,"OT")</f>
        <v>0</v>
      </c>
      <c r="S30">
        <f>COUNTIFS(DataRegularSeason20242025!$E$3:$E$1315,$A30, DataRegularSeason20242025!$L$3:$L$1315, $A30,DataRegularSeason20242025!$N$3:$N$1315,1,DataRegularSeason20242025!$M$3:$M$1315,"SO")</f>
        <v>0</v>
      </c>
      <c r="T30">
        <f>F30-P30</f>
        <v>2</v>
      </c>
      <c r="U30">
        <f>COUNTIFS(DataRegularSeason20242025!$E$3:$E$1315,$A30, DataRegularSeason20242025!$S$3:$S$1315, $A30,DataRegularSeason20242025!$M$3:$M$1315,"REG")</f>
        <v>0</v>
      </c>
      <c r="V30">
        <f>COUNTIFS(DataRegularSeason20242025!$E$3:$E$1315,$A30, DataRegularSeason20242025!$S$3:$S$1315, $A30,DataRegularSeason20242025!$M$3:$M$1315,"OT")</f>
        <v>1</v>
      </c>
      <c r="W30">
        <f>COUNTIFS(DataRegularSeason20242025!$E$3:$E$1315,$A30, DataRegularSeason20242025!$S$3:$S$1315, $A30,DataRegularSeason20242025!$M$3:$M$1315,"SO")</f>
        <v>1</v>
      </c>
      <c r="X30">
        <f>(2*(Table3[[#This Row],[W_A]]+Table3[[#This Row],[W_H]]))+Table3[[#This Row],[OTL_A]]+Table3[[#This Row],[SOL_A]]+Table3[[#This Row],[OTL_H]]+Table3[[#This Row],[SOL_H]]</f>
        <v>2</v>
      </c>
      <c r="Y3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30">
        <f>SUMIF(DataRegularSeason20242025!$D$3:$D$1315,$A30, DataRegularSeason20242025!$J$3:$J$1315)</f>
        <v>2</v>
      </c>
      <c r="AA30">
        <f>SUMIF(DataRegularSeason20242025!$D$3:$D$1315,$A30, DataRegularSeason20242025!$K$3:$K$1315)</f>
        <v>5</v>
      </c>
      <c r="AB30">
        <f>Z30-AA30</f>
        <v>-3</v>
      </c>
      <c r="AC30">
        <f>SUMIF(DataRegularSeason20242025!$E$3:$E$1315,$A30,DataRegularSeason20242025!$K$3:$K$1315)</f>
        <v>7</v>
      </c>
      <c r="AD30">
        <f>SUMIF(DataRegularSeason20242025!$E$3:$E$1315,$A30,DataRegularSeason20242025!$J$3:$J$1315)</f>
        <v>9</v>
      </c>
      <c r="AE30">
        <f>AC30-AD30</f>
        <v>-2</v>
      </c>
      <c r="AF30">
        <f>Z30+AC30</f>
        <v>9</v>
      </c>
      <c r="AG30">
        <f>AA30+AD30</f>
        <v>14</v>
      </c>
      <c r="AH30">
        <f>AF30-AG30</f>
        <v>-5</v>
      </c>
      <c r="AI30" s="35">
        <f>Table3[[#This Row],[GF]]/Table3[[#This Row],[GP]]</f>
        <v>3</v>
      </c>
      <c r="AJ30" s="35">
        <f>Table3[[#This Row],[GA]]/Table3[[#This Row],[GP]]</f>
        <v>4.666666666666667</v>
      </c>
      <c r="AK30" s="35">
        <f>(Table3[[#This Row],[GFPG]]-Table3[[#This Row],[GAPG]])/Table3[[#This Row],[GP]]</f>
        <v>-0.55555555555555569</v>
      </c>
      <c r="AL30">
        <f>COUNTIFS(DataRegularSeason20242025!$D$3:$D$1315,$A30,DataRegularSeason20242025!$H$3:$H$1315, $A30)</f>
        <v>1</v>
      </c>
      <c r="AM30">
        <f>COUNTIFS(DataRegularSeason20242025!$E$3:$E$1315,$A30,DataRegularSeason20242025!$H$3:$H$1315, $A30)</f>
        <v>2</v>
      </c>
      <c r="AN30">
        <f>AL30+AM30</f>
        <v>3</v>
      </c>
      <c r="AO30">
        <f>E30-AL30</f>
        <v>0</v>
      </c>
      <c r="AP30">
        <f>F30-AM30</f>
        <v>0</v>
      </c>
      <c r="AQ30">
        <f>AO30+AP30</f>
        <v>0</v>
      </c>
    </row>
    <row r="31" spans="1:43" x14ac:dyDescent="0.25">
      <c r="A31" t="s">
        <v>27</v>
      </c>
      <c r="B31" t="s">
        <v>97</v>
      </c>
      <c r="C31" t="s">
        <v>100</v>
      </c>
      <c r="D31">
        <f>COUNTIFS(DataRegularSeason20242025!$D$3:$D$1315,$A31,DataRegularSeason20242025!$R$3:$R$1315,1) + COUNTIFS(DataRegularSeason20242025!$E$3:$E$1315,$A31,DataRegularSeason20242025!$R$3:$R$1315,1)</f>
        <v>1</v>
      </c>
      <c r="E31">
        <f>COUNTIFS(DataRegularSeason20242025!$N$3:$N$1315,1,DataRegularSeason20242025!$D$3:$D$1315,$A31)</f>
        <v>1</v>
      </c>
      <c r="F31">
        <f>COUNTIFS(DataRegularSeason20242025!$E$3:$E$1315,$A31,DataRegularSeason20242025!$N$3:$N$1315,1)</f>
        <v>3</v>
      </c>
      <c r="G31">
        <f>E31+F31</f>
        <v>4</v>
      </c>
      <c r="H31">
        <f>COUNTIFS(DataRegularSeason20242025!$D$3:$D$1315,$A31, DataRegularSeason20242025!$L$3:$L$1315, $A31,DataRegularSeason20242025!$N$3:$N$1315,1)</f>
        <v>0</v>
      </c>
      <c r="I31">
        <f>COUNTIFS(DataRegularSeason20242025!$D$3:$D$1315,$A31, DataRegularSeason20242025!$L$3:$L$1315, $A31,DataRegularSeason20242025!$N$3:$N$1315,1,DataRegularSeason20242025!$M$3:$M$1315,"REG")</f>
        <v>0</v>
      </c>
      <c r="J31">
        <f>COUNTIFS(DataRegularSeason20242025!$D$3:$D$1315,$A31, DataRegularSeason20242025!$L$3:$L$1315, $A31,DataRegularSeason20242025!$N$3:$N$1315,1,DataRegularSeason20242025!$M$3:$M$1315,"OT")</f>
        <v>0</v>
      </c>
      <c r="K31">
        <f>COUNTIFS(DataRegularSeason20242025!$D$3:$D$1315,$A31, DataRegularSeason20242025!$L$3:$L$1315, $A31,DataRegularSeason20242025!$N$3:$N$1315,1,DataRegularSeason20242025!$M$3:$M$1315,"SO")</f>
        <v>0</v>
      </c>
      <c r="L31">
        <f>E31-H31</f>
        <v>1</v>
      </c>
      <c r="M31">
        <f>COUNTIFS(DataRegularSeason20242025!$D$3:$D$1315,$A31, DataRegularSeason20242025!$S$3:$S$1315, $A31,DataRegularSeason20242025!$M$3:$M$1315,"REG")</f>
        <v>1</v>
      </c>
      <c r="N31">
        <f>COUNTIFS(DataRegularSeason20242025!$D$3:$D$1315,$A31, DataRegularSeason20242025!$S$3:$S$1315, $A31,DataRegularSeason20242025!$M$3:$M$1315,"OT")</f>
        <v>0</v>
      </c>
      <c r="O31">
        <f>COUNTIFS(DataRegularSeason20242025!$D$3:$D$1315,$A31, DataRegularSeason20242025!$S$3:$S$1315, $A31,DataRegularSeason20242025!$M$3:$M$1315,"SO")</f>
        <v>0</v>
      </c>
      <c r="P31">
        <f>COUNTIFS(DataRegularSeason20242025!$E$3:$E$1315,$A31, DataRegularSeason20242025!$L$3:$L$1315, $A31, DataRegularSeason20242025!$N$3:$N$1315,1)</f>
        <v>3</v>
      </c>
      <c r="Q31">
        <f>COUNTIFS(DataRegularSeason20242025!$E$3:$E$1315,$A31, DataRegularSeason20242025!$L$3:$L$1315, $A31,DataRegularSeason20242025!$N$3:$N$1315,1,DataRegularSeason20242025!$M$3:$M$1315,"REG")</f>
        <v>3</v>
      </c>
      <c r="R31">
        <f>COUNTIFS(DataRegularSeason20242025!$E$3:$E$1315,$A31, DataRegularSeason20242025!$L$3:$L$1315, $A31,DataRegularSeason20242025!$N$3:$N$1315,1,DataRegularSeason20242025!$M$3:$M$1315,"OT")</f>
        <v>0</v>
      </c>
      <c r="S31">
        <f>COUNTIFS(DataRegularSeason20242025!$E$3:$E$1315,$A31, DataRegularSeason20242025!$L$3:$L$1315, $A31,DataRegularSeason20242025!$N$3:$N$1315,1,DataRegularSeason20242025!$M$3:$M$1315,"SO")</f>
        <v>0</v>
      </c>
      <c r="T31">
        <f>F31-P31</f>
        <v>0</v>
      </c>
      <c r="U31">
        <f>COUNTIFS(DataRegularSeason20242025!$E$3:$E$1315,$A31, DataRegularSeason20242025!$S$3:$S$1315, $A31,DataRegularSeason20242025!$M$3:$M$1315,"REG")</f>
        <v>0</v>
      </c>
      <c r="V31">
        <f>COUNTIFS(DataRegularSeason20242025!$E$3:$E$1315,$A31, DataRegularSeason20242025!$S$3:$S$1315, $A31,DataRegularSeason20242025!$M$3:$M$1315,"OT")</f>
        <v>0</v>
      </c>
      <c r="W31">
        <f>COUNTIFS(DataRegularSeason20242025!$E$3:$E$1315,$A31, DataRegularSeason20242025!$S$3:$S$1315, $A31,DataRegularSeason20242025!$M$3:$M$1315,"SO")</f>
        <v>0</v>
      </c>
      <c r="X31">
        <f>(2*(Table3[[#This Row],[W_A]]+Table3[[#This Row],[W_H]]))+Table3[[#This Row],[OTL_A]]+Table3[[#This Row],[SOL_A]]+Table3[[#This Row],[OTL_H]]+Table3[[#This Row],[SOL_H]]</f>
        <v>6</v>
      </c>
      <c r="Y3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31">
        <f>SUMIF(DataRegularSeason20242025!$D$3:$D$1315,$A31, DataRegularSeason20242025!$J$3:$J$1315)</f>
        <v>4</v>
      </c>
      <c r="AA31">
        <f>SUMIF(DataRegularSeason20242025!$D$3:$D$1315,$A31, DataRegularSeason20242025!$K$3:$K$1315)</f>
        <v>5</v>
      </c>
      <c r="AB31">
        <f>Z31-AA31</f>
        <v>-1</v>
      </c>
      <c r="AC31">
        <f>SUMIF(DataRegularSeason20242025!$E$3:$E$1315,$A31,DataRegularSeason20242025!$K$3:$K$1315)</f>
        <v>15</v>
      </c>
      <c r="AD31">
        <f>SUMIF(DataRegularSeason20242025!$E$3:$E$1315,$A31,DataRegularSeason20242025!$J$3:$J$1315)</f>
        <v>8</v>
      </c>
      <c r="AE31">
        <f>AC31-AD31</f>
        <v>7</v>
      </c>
      <c r="AF31">
        <f>Z31+AC31</f>
        <v>19</v>
      </c>
      <c r="AG31">
        <f>AA31+AD31</f>
        <v>13</v>
      </c>
      <c r="AH31">
        <f>AF31-AG31</f>
        <v>6</v>
      </c>
      <c r="AI31" s="35">
        <f>Table3[[#This Row],[GF]]/Table3[[#This Row],[GP]]</f>
        <v>4.75</v>
      </c>
      <c r="AJ31" s="35">
        <f>Table3[[#This Row],[GA]]/Table3[[#This Row],[GP]]</f>
        <v>3.25</v>
      </c>
      <c r="AK31" s="35">
        <f>(Table3[[#This Row],[GFPG]]-Table3[[#This Row],[GAPG]])/Table3[[#This Row],[GP]]</f>
        <v>0.375</v>
      </c>
      <c r="AL31">
        <f>COUNTIFS(DataRegularSeason20242025!$D$3:$D$1315,$A31,DataRegularSeason20242025!$H$3:$H$1315, $A31)</f>
        <v>1</v>
      </c>
      <c r="AM31">
        <f>COUNTIFS(DataRegularSeason20242025!$E$3:$E$1315,$A31,DataRegularSeason20242025!$H$3:$H$1315, $A31)</f>
        <v>2</v>
      </c>
      <c r="AN31">
        <f>AL31+AM31</f>
        <v>3</v>
      </c>
      <c r="AO31">
        <f>E31-AL31</f>
        <v>0</v>
      </c>
      <c r="AP31">
        <f>F31-AM31</f>
        <v>1</v>
      </c>
      <c r="AQ31">
        <f>AO31+AP31</f>
        <v>1</v>
      </c>
    </row>
    <row r="32" spans="1:43" x14ac:dyDescent="0.25">
      <c r="A32" t="s">
        <v>22</v>
      </c>
      <c r="B32" t="s">
        <v>97</v>
      </c>
      <c r="C32" t="s">
        <v>95</v>
      </c>
      <c r="D32">
        <f>COUNTIFS(DataRegularSeason20242025!$D$3:$D$1315,$A32,DataRegularSeason20242025!$R$3:$R$1315,1) + COUNTIFS(DataRegularSeason20242025!$E$3:$E$1315,$A32,DataRegularSeason20242025!$R$3:$R$1315,1)</f>
        <v>3</v>
      </c>
      <c r="E32">
        <f>COUNTIFS(DataRegularSeason20242025!$N$3:$N$1315,1,DataRegularSeason20242025!$D$3:$D$1315,$A32)</f>
        <v>1</v>
      </c>
      <c r="F32">
        <f>COUNTIFS(DataRegularSeason20242025!$E$3:$E$1315,$A32,DataRegularSeason20242025!$N$3:$N$1315,1)</f>
        <v>2</v>
      </c>
      <c r="G32">
        <f>E32+F32</f>
        <v>3</v>
      </c>
      <c r="H32">
        <f>COUNTIFS(DataRegularSeason20242025!$D$3:$D$1315,$A32, DataRegularSeason20242025!$L$3:$L$1315, $A32,DataRegularSeason20242025!$N$3:$N$1315,1)</f>
        <v>1</v>
      </c>
      <c r="I32">
        <f>COUNTIFS(DataRegularSeason20242025!$D$3:$D$1315,$A32, DataRegularSeason20242025!$L$3:$L$1315, $A32,DataRegularSeason20242025!$N$3:$N$1315,1,DataRegularSeason20242025!$M$3:$M$1315,"REG")</f>
        <v>1</v>
      </c>
      <c r="J32">
        <f>COUNTIFS(DataRegularSeason20242025!$D$3:$D$1315,$A32, DataRegularSeason20242025!$L$3:$L$1315, $A32,DataRegularSeason20242025!$N$3:$N$1315,1,DataRegularSeason20242025!$M$3:$M$1315,"OT")</f>
        <v>0</v>
      </c>
      <c r="K32">
        <f>COUNTIFS(DataRegularSeason20242025!$D$3:$D$1315,$A32, DataRegularSeason20242025!$L$3:$L$1315, $A32,DataRegularSeason20242025!$N$3:$N$1315,1,DataRegularSeason20242025!$M$3:$M$1315,"SO")</f>
        <v>0</v>
      </c>
      <c r="L32">
        <f>E32-H32</f>
        <v>0</v>
      </c>
      <c r="M32">
        <f>COUNTIFS(DataRegularSeason20242025!$D$3:$D$1315,$A32, DataRegularSeason20242025!$S$3:$S$1315, $A32,DataRegularSeason20242025!$M$3:$M$1315,"REG")</f>
        <v>0</v>
      </c>
      <c r="N32">
        <f>COUNTIFS(DataRegularSeason20242025!$D$3:$D$1315,$A32, DataRegularSeason20242025!$S$3:$S$1315, $A32,DataRegularSeason20242025!$M$3:$M$1315,"OT")</f>
        <v>0</v>
      </c>
      <c r="O32">
        <f>COUNTIFS(DataRegularSeason20242025!$D$3:$D$1315,$A32, DataRegularSeason20242025!$S$3:$S$1315, $A32,DataRegularSeason20242025!$M$3:$M$1315,"SO")</f>
        <v>0</v>
      </c>
      <c r="P32">
        <f>COUNTIFS(DataRegularSeason20242025!$E$3:$E$1315,$A32, DataRegularSeason20242025!$L$3:$L$1315, $A32, DataRegularSeason20242025!$N$3:$N$1315,1)</f>
        <v>2</v>
      </c>
      <c r="Q32">
        <f>COUNTIFS(DataRegularSeason20242025!$E$3:$E$1315,$A32, DataRegularSeason20242025!$L$3:$L$1315, $A32,DataRegularSeason20242025!$N$3:$N$1315,1,DataRegularSeason20242025!$M$3:$M$1315,"REG")</f>
        <v>0</v>
      </c>
      <c r="R32">
        <f>COUNTIFS(DataRegularSeason20242025!$E$3:$E$1315,$A32, DataRegularSeason20242025!$L$3:$L$1315, $A32,DataRegularSeason20242025!$N$3:$N$1315,1,DataRegularSeason20242025!$M$3:$M$1315,"OT")</f>
        <v>2</v>
      </c>
      <c r="S32">
        <f>COUNTIFS(DataRegularSeason20242025!$E$3:$E$1315,$A32, DataRegularSeason20242025!$L$3:$L$1315, $A32,DataRegularSeason20242025!$N$3:$N$1315,1,DataRegularSeason20242025!$M$3:$M$1315,"SO")</f>
        <v>0</v>
      </c>
      <c r="T32">
        <f>F32-P32</f>
        <v>0</v>
      </c>
      <c r="U32">
        <f>COUNTIFS(DataRegularSeason20242025!$E$3:$E$1315,$A32, DataRegularSeason20242025!$S$3:$S$1315, $A32,DataRegularSeason20242025!$M$3:$M$1315,"REG")</f>
        <v>0</v>
      </c>
      <c r="V32">
        <f>COUNTIFS(DataRegularSeason20242025!$E$3:$E$1315,$A32, DataRegularSeason20242025!$S$3:$S$1315, $A32,DataRegularSeason20242025!$M$3:$M$1315,"OT")</f>
        <v>0</v>
      </c>
      <c r="W32">
        <f>COUNTIFS(DataRegularSeason20242025!$E$3:$E$1315,$A32, DataRegularSeason20242025!$S$3:$S$1315, $A32,DataRegularSeason20242025!$M$3:$M$1315,"SO")</f>
        <v>0</v>
      </c>
      <c r="X32">
        <f>(2*(Table3[[#This Row],[W_A]]+Table3[[#This Row],[W_H]]))+Table3[[#This Row],[OTL_A]]+Table3[[#This Row],[SOL_A]]+Table3[[#This Row],[OTL_H]]+Table3[[#This Row],[SOL_H]]</f>
        <v>6</v>
      </c>
      <c r="Y3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Z32">
        <f>SUMIF(DataRegularSeason20242025!$D$3:$D$1315,$A32, DataRegularSeason20242025!$J$3:$J$1315)</f>
        <v>6</v>
      </c>
      <c r="AA32">
        <f>SUMIF(DataRegularSeason20242025!$D$3:$D$1315,$A32, DataRegularSeason20242025!$K$3:$K$1315)</f>
        <v>0</v>
      </c>
      <c r="AB32">
        <f>Z32-AA32</f>
        <v>6</v>
      </c>
      <c r="AC32">
        <f>SUMIF(DataRegularSeason20242025!$E$3:$E$1315,$A32,DataRegularSeason20242025!$K$3:$K$1315)</f>
        <v>4</v>
      </c>
      <c r="AD32">
        <f>SUMIF(DataRegularSeason20242025!$E$3:$E$1315,$A32,DataRegularSeason20242025!$J$3:$J$1315)</f>
        <v>2</v>
      </c>
      <c r="AE32">
        <f>AC32-AD32</f>
        <v>2</v>
      </c>
      <c r="AF32">
        <f>Z32+AC32</f>
        <v>10</v>
      </c>
      <c r="AG32">
        <f>AA32+AD32</f>
        <v>2</v>
      </c>
      <c r="AH32">
        <f>AF32-AG32</f>
        <v>8</v>
      </c>
      <c r="AI32" s="35">
        <f>Table3[[#This Row],[GF]]/Table3[[#This Row],[GP]]</f>
        <v>3.3333333333333335</v>
      </c>
      <c r="AJ32" s="35">
        <f>Table3[[#This Row],[GA]]/Table3[[#This Row],[GP]]</f>
        <v>0.66666666666666663</v>
      </c>
      <c r="AK32" s="35">
        <f>(Table3[[#This Row],[GFPG]]-Table3[[#This Row],[GAPG]])/Table3[[#This Row],[GP]]</f>
        <v>0.88888888888888895</v>
      </c>
      <c r="AL32">
        <f>COUNTIFS(DataRegularSeason20242025!$D$3:$D$1315,$A32,DataRegularSeason20242025!$H$3:$H$1315, $A32)</f>
        <v>1</v>
      </c>
      <c r="AM32">
        <f>COUNTIFS(DataRegularSeason20242025!$E$3:$E$1315,$A32,DataRegularSeason20242025!$H$3:$H$1315, $A32)</f>
        <v>3</v>
      </c>
      <c r="AN32">
        <f>AL32+AM32</f>
        <v>4</v>
      </c>
      <c r="AO32">
        <f>E32-AL32</f>
        <v>0</v>
      </c>
      <c r="AP32">
        <f>F32-AM32</f>
        <v>-1</v>
      </c>
      <c r="AQ32">
        <f>AO32+AP32</f>
        <v>-1</v>
      </c>
    </row>
    <row r="33" spans="1:43" x14ac:dyDescent="0.25">
      <c r="A33" t="s">
        <v>46</v>
      </c>
      <c r="B33" t="s">
        <v>98</v>
      </c>
      <c r="C33" t="s">
        <v>99</v>
      </c>
      <c r="D33">
        <f>COUNTIFS(DataRegularSeason20242025!$D$3:$D$1315,$A33,DataRegularSeason20242025!$R$3:$R$1315,1) + COUNTIFS(DataRegularSeason20242025!$E$3:$E$1315,$A33,DataRegularSeason20242025!$R$3:$R$1315,1)</f>
        <v>0</v>
      </c>
      <c r="E33">
        <f>COUNTIFS(DataRegularSeason20242025!$N$3:$N$1315,1,DataRegularSeason20242025!$D$3:$D$1315,$A33)</f>
        <v>0</v>
      </c>
      <c r="F33">
        <f>COUNTIFS(DataRegularSeason20242025!$E$3:$E$1315,$A33,DataRegularSeason20242025!$N$3:$N$1315,1)</f>
        <v>2</v>
      </c>
      <c r="G33">
        <f>E33+F33</f>
        <v>2</v>
      </c>
      <c r="H33">
        <f>COUNTIFS(DataRegularSeason20242025!$D$3:$D$1315,$A33, DataRegularSeason20242025!$L$3:$L$1315, $A33,DataRegularSeason20242025!$N$3:$N$1315,1)</f>
        <v>0</v>
      </c>
      <c r="I33">
        <f>COUNTIFS(DataRegularSeason20242025!$D$3:$D$1315,$A33, DataRegularSeason20242025!$L$3:$L$1315, $A33,DataRegularSeason20242025!$N$3:$N$1315,1,DataRegularSeason20242025!$M$3:$M$1315,"REG")</f>
        <v>0</v>
      </c>
      <c r="J33">
        <f>COUNTIFS(DataRegularSeason20242025!$D$3:$D$1315,$A33, DataRegularSeason20242025!$L$3:$L$1315, $A33,DataRegularSeason20242025!$N$3:$N$1315,1,DataRegularSeason20242025!$M$3:$M$1315,"OT")</f>
        <v>0</v>
      </c>
      <c r="K33">
        <f>COUNTIFS(DataRegularSeason20242025!$D$3:$D$1315,$A33, DataRegularSeason20242025!$L$3:$L$1315, $A33,DataRegularSeason20242025!$N$3:$N$1315,1,DataRegularSeason20242025!$M$3:$M$1315,"SO")</f>
        <v>0</v>
      </c>
      <c r="L33">
        <f>E33-H33</f>
        <v>0</v>
      </c>
      <c r="M33">
        <f>COUNTIFS(DataRegularSeason20242025!$D$3:$D$1315,$A33, DataRegularSeason20242025!$S$3:$S$1315, $A33,DataRegularSeason20242025!$M$3:$M$1315,"REG")</f>
        <v>0</v>
      </c>
      <c r="N33">
        <f>COUNTIFS(DataRegularSeason20242025!$D$3:$D$1315,$A33, DataRegularSeason20242025!$S$3:$S$1315, $A33,DataRegularSeason20242025!$M$3:$M$1315,"OT")</f>
        <v>0</v>
      </c>
      <c r="O33">
        <f>COUNTIFS(DataRegularSeason20242025!$D$3:$D$1315,$A33, DataRegularSeason20242025!$S$3:$S$1315, $A33,DataRegularSeason20242025!$M$3:$M$1315,"SO")</f>
        <v>0</v>
      </c>
      <c r="P33">
        <f>COUNTIFS(DataRegularSeason20242025!$E$3:$E$1315,$A33, DataRegularSeason20242025!$L$3:$L$1315, $A33, DataRegularSeason20242025!$N$3:$N$1315,1)</f>
        <v>1</v>
      </c>
      <c r="Q33">
        <f>COUNTIFS(DataRegularSeason20242025!$E$3:$E$1315,$A33, DataRegularSeason20242025!$L$3:$L$1315, $A33,DataRegularSeason20242025!$N$3:$N$1315,1,DataRegularSeason20242025!$M$3:$M$1315,"REG")</f>
        <v>1</v>
      </c>
      <c r="R33">
        <f>COUNTIFS(DataRegularSeason20242025!$E$3:$E$1315,$A33, DataRegularSeason20242025!$L$3:$L$1315, $A33,DataRegularSeason20242025!$N$3:$N$1315,1,DataRegularSeason20242025!$M$3:$M$1315,"OT")</f>
        <v>0</v>
      </c>
      <c r="S33">
        <f>COUNTIFS(DataRegularSeason20242025!$E$3:$E$1315,$A33, DataRegularSeason20242025!$L$3:$L$1315, $A33,DataRegularSeason20242025!$N$3:$N$1315,1,DataRegularSeason20242025!$M$3:$M$1315,"SO")</f>
        <v>0</v>
      </c>
      <c r="T33">
        <f>F33-P33</f>
        <v>1</v>
      </c>
      <c r="U33">
        <f>COUNTIFS(DataRegularSeason20242025!$E$3:$E$1315,$A33, DataRegularSeason20242025!$S$3:$S$1315, $A33,DataRegularSeason20242025!$M$3:$M$1315,"REG")</f>
        <v>1</v>
      </c>
      <c r="V33">
        <f>COUNTIFS(DataRegularSeason20242025!$E$3:$E$1315,$A33, DataRegularSeason20242025!$S$3:$S$1315, $A33,DataRegularSeason20242025!$M$3:$M$1315,"OT")</f>
        <v>0</v>
      </c>
      <c r="W33">
        <f>COUNTIFS(DataRegularSeason20242025!$E$3:$E$1315,$A33, DataRegularSeason20242025!$S$3:$S$1315, $A33,DataRegularSeason20242025!$M$3:$M$1315,"SO")</f>
        <v>0</v>
      </c>
      <c r="X33">
        <f>(2*(Table3[[#This Row],[W_A]]+Table3[[#This Row],[W_H]]))+Table3[[#This Row],[OTL_A]]+Table3[[#This Row],[SOL_A]]+Table3[[#This Row],[OTL_H]]+Table3[[#This Row],[SOL_H]]</f>
        <v>2</v>
      </c>
      <c r="Y3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33">
        <f>SUMIF(DataRegularSeason20242025!$D$3:$D$1315,$A33, DataRegularSeason20242025!$J$3:$J$1315)</f>
        <v>0</v>
      </c>
      <c r="AA33">
        <f>SUMIF(DataRegularSeason20242025!$D$3:$D$1315,$A33, DataRegularSeason20242025!$K$3:$K$1315)</f>
        <v>0</v>
      </c>
      <c r="AB33">
        <f>Z33-AA33</f>
        <v>0</v>
      </c>
      <c r="AC33">
        <f>SUMIF(DataRegularSeason20242025!$E$3:$E$1315,$A33,DataRegularSeason20242025!$K$3:$K$1315)</f>
        <v>7</v>
      </c>
      <c r="AD33">
        <f>SUMIF(DataRegularSeason20242025!$E$3:$E$1315,$A33,DataRegularSeason20242025!$J$3:$J$1315)</f>
        <v>8</v>
      </c>
      <c r="AE33">
        <f>AC33-AD33</f>
        <v>-1</v>
      </c>
      <c r="AF33">
        <f>Z33+AC33</f>
        <v>7</v>
      </c>
      <c r="AG33">
        <f>AA33+AD33</f>
        <v>8</v>
      </c>
      <c r="AH33">
        <f>AF33-AG33</f>
        <v>-1</v>
      </c>
      <c r="AI33" s="35">
        <f>Table3[[#This Row],[GF]]/Table3[[#This Row],[GP]]</f>
        <v>3.5</v>
      </c>
      <c r="AJ33" s="35">
        <f>Table3[[#This Row],[GA]]/Table3[[#This Row],[GP]]</f>
        <v>4</v>
      </c>
      <c r="AK33" s="35">
        <f>(Table3[[#This Row],[GFPG]]-Table3[[#This Row],[GAPG]])/Table3[[#This Row],[GP]]</f>
        <v>-0.25</v>
      </c>
      <c r="AL33">
        <f>COUNTIFS(DataRegularSeason20242025!$D$3:$D$1315,$A33,DataRegularSeason20242025!$H$3:$H$1315, $A33)</f>
        <v>0</v>
      </c>
      <c r="AM33">
        <f>COUNTIFS(DataRegularSeason20242025!$E$3:$E$1315,$A33,DataRegularSeason20242025!$H$3:$H$1315, $A33)</f>
        <v>1</v>
      </c>
      <c r="AN33">
        <f>AL33+AM33</f>
        <v>1</v>
      </c>
      <c r="AO33">
        <f>E33-AL33</f>
        <v>0</v>
      </c>
      <c r="AP33">
        <f>F33-AM33</f>
        <v>1</v>
      </c>
      <c r="AQ33">
        <f>AO33+AP33</f>
        <v>1</v>
      </c>
    </row>
    <row r="99" spans="71:71" x14ac:dyDescent="0.25">
      <c r="BS9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2024-10-17T23:47:27Z</dcterms:modified>
</cp:coreProperties>
</file>