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rig\Documents\Coding_Practice\Python\Hockey pool\2024\"/>
    </mc:Choice>
  </mc:AlternateContent>
  <xr:revisionPtr revIDLastSave="0" documentId="13_ncr:1_{3C8C8B8E-3508-4D21-870D-646D1E0A3BD0}" xr6:coauthVersionLast="47" xr6:coauthVersionMax="47" xr10:uidLastSave="{00000000-0000-0000-0000-000000000000}"/>
  <bookViews>
    <workbookView xWindow="-120" yWindow="-120" windowWidth="29040" windowHeight="15840" xr2:uid="{7BF13B1A-4770-4E31-9A10-40459726CA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C17" i="1" l="1"/>
  <c r="AD17" i="1" s="1"/>
  <c r="AC16" i="1"/>
  <c r="AD16" i="1" s="1"/>
  <c r="AC15" i="1"/>
  <c r="AD15" i="1" s="1"/>
  <c r="W5" i="1"/>
  <c r="Q52" i="1"/>
  <c r="Q53" i="1"/>
  <c r="Q54" i="1"/>
  <c r="Q55" i="1"/>
  <c r="Q56" i="1"/>
  <c r="Q57" i="1"/>
  <c r="Q58" i="1"/>
  <c r="Q59" i="1"/>
  <c r="Q60" i="1"/>
  <c r="Q61" i="1"/>
  <c r="Q62" i="1"/>
  <c r="Q63" i="1"/>
  <c r="AG3" i="1"/>
  <c r="Z17" i="1" a="1"/>
  <c r="Z17" i="1" s="1"/>
  <c r="AE17" i="1" s="1"/>
  <c r="AA17" i="1" a="1"/>
  <c r="AA17" i="1" s="1"/>
  <c r="AF17" i="1" s="1"/>
  <c r="AB17" i="1" a="1"/>
  <c r="AB17" i="1" s="1"/>
  <c r="Z16" i="1" a="1"/>
  <c r="Z16" i="1" s="1"/>
  <c r="AE16" i="1" s="1"/>
  <c r="AA16" i="1" a="1"/>
  <c r="AA16" i="1" s="1"/>
  <c r="AB16" i="1" a="1"/>
  <c r="AB16" i="1" s="1"/>
  <c r="Z15" i="1" a="1"/>
  <c r="Z15" i="1" s="1"/>
  <c r="AE15" i="1" s="1"/>
  <c r="AA15" i="1" a="1"/>
  <c r="AA15" i="1" s="1"/>
  <c r="AF16" i="1" s="1"/>
  <c r="AB15" i="1" a="1"/>
  <c r="AB15" i="1" s="1"/>
  <c r="AB14" i="1" a="1"/>
  <c r="AB14" i="1" s="1"/>
  <c r="AA14" i="1" a="1"/>
  <c r="AA14" i="1" s="1"/>
  <c r="AF14" i="1" s="1"/>
  <c r="Z14" i="1" a="1"/>
  <c r="Z14" i="1" s="1"/>
  <c r="AE14" i="1" s="1"/>
  <c r="Z13" i="1" a="1"/>
  <c r="Z13" i="1" s="1"/>
  <c r="AE13" i="1" s="1"/>
  <c r="AA13" i="1" a="1"/>
  <c r="AA13" i="1" s="1"/>
  <c r="AF13" i="1" s="1"/>
  <c r="AB13" i="1" a="1"/>
  <c r="AB13" i="1" s="1"/>
  <c r="Z12" i="1" a="1"/>
  <c r="Z12" i="1" s="1"/>
  <c r="AE12" i="1" s="1"/>
  <c r="AA12" i="1" a="1"/>
  <c r="AA12" i="1" s="1"/>
  <c r="AF12" i="1" s="1"/>
  <c r="AB12" i="1" a="1"/>
  <c r="AB12" i="1" s="1"/>
  <c r="AB11" i="1" a="1"/>
  <c r="AB11" i="1" s="1"/>
  <c r="AA11" i="1" a="1"/>
  <c r="AA11" i="1" s="1"/>
  <c r="AF11" i="1" s="1"/>
  <c r="Z11" i="1" a="1"/>
  <c r="Z11" i="1" s="1"/>
  <c r="AE11" i="1" s="1"/>
  <c r="Q4" i="1"/>
  <c r="AC3" i="1" s="1"/>
  <c r="AD3" i="1" s="1"/>
  <c r="Q34" i="1"/>
  <c r="Q22" i="1"/>
  <c r="W3" i="1"/>
  <c r="Q51" i="1"/>
  <c r="Q50" i="1"/>
  <c r="AC14" i="1" s="1"/>
  <c r="AD14" i="1" s="1"/>
  <c r="Q49" i="1"/>
  <c r="Q48" i="1"/>
  <c r="Q47" i="1"/>
  <c r="AC12" i="1" s="1"/>
  <c r="AD12" i="1" s="1"/>
  <c r="Q46" i="1"/>
  <c r="AC11" i="1" s="1"/>
  <c r="AD11" i="1" s="1"/>
  <c r="Q45" i="1"/>
  <c r="Q44" i="1"/>
  <c r="Q43" i="1"/>
  <c r="Q42" i="1"/>
  <c r="Q41" i="1"/>
  <c r="Q40" i="1"/>
  <c r="Q39" i="1"/>
  <c r="Q38" i="1"/>
  <c r="Q37" i="1"/>
  <c r="Q36" i="1"/>
  <c r="Q35" i="1"/>
  <c r="Q33" i="1"/>
  <c r="Q32" i="1"/>
  <c r="Q31" i="1"/>
  <c r="Q30" i="1"/>
  <c r="Q29" i="1"/>
  <c r="Q28" i="1"/>
  <c r="Q27" i="1"/>
  <c r="Q26" i="1"/>
  <c r="Q25" i="1"/>
  <c r="Q24" i="1"/>
  <c r="Q23" i="1"/>
  <c r="Q21" i="1"/>
  <c r="Q20" i="1"/>
  <c r="Q19" i="1"/>
  <c r="Q18" i="1"/>
  <c r="Q17" i="1"/>
  <c r="Q16" i="1"/>
  <c r="Q15" i="1"/>
  <c r="Q14" i="1"/>
  <c r="AC9" i="1" s="1"/>
  <c r="AD9" i="1" s="1"/>
  <c r="Q13" i="1"/>
  <c r="Q12" i="1"/>
  <c r="Q11" i="1"/>
  <c r="AC8" i="1" s="1"/>
  <c r="AD8" i="1" s="1"/>
  <c r="Q10" i="1"/>
  <c r="AC10" i="1" s="1"/>
  <c r="AD10" i="1" s="1"/>
  <c r="Q9" i="1"/>
  <c r="Q8" i="1"/>
  <c r="AC5" i="1" s="1"/>
  <c r="AD5" i="1" s="1"/>
  <c r="Q7" i="1"/>
  <c r="AC7" i="1" s="1"/>
  <c r="AD7" i="1" s="1"/>
  <c r="Q6" i="1"/>
  <c r="Q2" i="1"/>
  <c r="Q3" i="1"/>
  <c r="AC4" i="1" s="1"/>
  <c r="AD4" i="1" s="1"/>
  <c r="Q5" i="1"/>
  <c r="AC6" i="1" s="1"/>
  <c r="AD6" i="1" s="1"/>
  <c r="AC13" i="1" l="1"/>
  <c r="AD13" i="1" s="1"/>
  <c r="W6" i="1"/>
  <c r="W7" i="1" s="1"/>
  <c r="AF15" i="1"/>
  <c r="Z9" i="1" a="1"/>
  <c r="Z9" i="1" s="1"/>
  <c r="AE9" i="1" s="1"/>
  <c r="AA9" i="1" a="1"/>
  <c r="AA9" i="1" s="1"/>
  <c r="AF9" i="1" s="1"/>
  <c r="AB6" i="1" a="1"/>
  <c r="AB6" i="1" s="1"/>
  <c r="AA3" i="1" a="1"/>
  <c r="AA3" i="1" s="1"/>
  <c r="AF3" i="1" s="1"/>
  <c r="Z6" i="1" a="1"/>
  <c r="Z6" i="1" s="1"/>
  <c r="AE6" i="1" s="1"/>
  <c r="AA8" i="1" a="1"/>
  <c r="AA8" i="1" s="1"/>
  <c r="AF8" i="1" s="1"/>
  <c r="AA7" i="1" a="1"/>
  <c r="AA7" i="1" s="1"/>
  <c r="AF7" i="1" s="1"/>
  <c r="AB8" i="1" a="1"/>
  <c r="AB8" i="1" s="1"/>
  <c r="Z10" i="1" a="1"/>
  <c r="Z10" i="1" s="1"/>
  <c r="AE10" i="1" s="1"/>
  <c r="AB7" i="1" a="1"/>
  <c r="AB7" i="1" s="1"/>
  <c r="Z4" i="1" a="1"/>
  <c r="Z4" i="1" s="1"/>
  <c r="AE4" i="1" s="1"/>
  <c r="Z3" i="1" a="1"/>
  <c r="Z3" i="1" s="1"/>
  <c r="AE3" i="1" s="1"/>
  <c r="AB10" i="1" a="1"/>
  <c r="AB10" i="1" s="1"/>
  <c r="Z5" i="1" a="1"/>
  <c r="Z5" i="1" s="1"/>
  <c r="AE5" i="1" s="1"/>
  <c r="AA6" i="1" a="1"/>
  <c r="AA6" i="1" s="1"/>
  <c r="AF6" i="1" s="1"/>
  <c r="Z8" i="1" a="1"/>
  <c r="Z8" i="1" s="1"/>
  <c r="AE8" i="1" s="1"/>
  <c r="Z7" i="1" a="1"/>
  <c r="Z7" i="1" s="1"/>
  <c r="AE7" i="1" s="1"/>
  <c r="AB9" i="1" a="1"/>
  <c r="AB9" i="1" s="1"/>
  <c r="AA5" i="1" a="1"/>
  <c r="AA5" i="1" s="1"/>
  <c r="AF5" i="1" s="1"/>
  <c r="AA10" i="1" a="1"/>
  <c r="AA10" i="1" s="1"/>
  <c r="AF10" i="1" s="1"/>
  <c r="AB4" i="1" a="1"/>
  <c r="AB4" i="1" s="1"/>
  <c r="AB5" i="1" a="1"/>
  <c r="AB5" i="1" s="1"/>
  <c r="AB3" i="1" a="1"/>
  <c r="AB3" i="1" s="1"/>
  <c r="AA4" i="1" a="1"/>
  <c r="AA4" i="1" s="1"/>
  <c r="AF4" i="1" s="1"/>
  <c r="W4" i="1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<sst xmlns="http://schemas.openxmlformats.org/spreadsheetml/2006/main" count="478" uniqueCount="68">
  <si>
    <t>NYI</t>
  </si>
  <si>
    <t>CAR</t>
  </si>
  <si>
    <t>TOR</t>
  </si>
  <si>
    <t>BOS</t>
  </si>
  <si>
    <t>DATE</t>
  </si>
  <si>
    <t>AWAYTEAM</t>
  </si>
  <si>
    <t>HOMETEAM</t>
  </si>
  <si>
    <t>MYCHOICE</t>
  </si>
  <si>
    <t>AWAYSCORE</t>
  </si>
  <si>
    <t>HOMESCORE</t>
  </si>
  <si>
    <t>TBL</t>
  </si>
  <si>
    <t>FLA</t>
  </si>
  <si>
    <t>WSH</t>
  </si>
  <si>
    <t>NYR</t>
  </si>
  <si>
    <t>COL</t>
  </si>
  <si>
    <t>WPG</t>
  </si>
  <si>
    <t>NSH</t>
  </si>
  <si>
    <t>VAN</t>
  </si>
  <si>
    <t>VGK</t>
  </si>
  <si>
    <t>DAL</t>
  </si>
  <si>
    <t>LAK</t>
  </si>
  <si>
    <t>EDM</t>
  </si>
  <si>
    <t>GAMENUM</t>
  </si>
  <si>
    <t>CORRECT</t>
  </si>
  <si>
    <t>Games Completed</t>
  </si>
  <si>
    <t>Games Correct</t>
  </si>
  <si>
    <t>Percent Correct</t>
  </si>
  <si>
    <t>TOPSEED</t>
  </si>
  <si>
    <t>TOPSEEDWINS</t>
  </si>
  <si>
    <t>LOWSEEDWINS</t>
  </si>
  <si>
    <t>LOCKEDIN</t>
  </si>
  <si>
    <t>CONF</t>
  </si>
  <si>
    <t>EAST</t>
  </si>
  <si>
    <t>WEST</t>
  </si>
  <si>
    <t>SERIESCODE</t>
  </si>
  <si>
    <t>ROUNDNUM</t>
  </si>
  <si>
    <t>Max Possible Games R1</t>
  </si>
  <si>
    <t>Min Possible Games R1</t>
  </si>
  <si>
    <t>ER1M2M3</t>
  </si>
  <si>
    <t>ER1A2A3</t>
  </si>
  <si>
    <t>WR1P2P3</t>
  </si>
  <si>
    <t>WR1C2C3</t>
  </si>
  <si>
    <t>ER1A1WC1</t>
  </si>
  <si>
    <t>ER1M1WC2</t>
  </si>
  <si>
    <t>WR1P1WC1</t>
  </si>
  <si>
    <t>WR1C1WC2</t>
  </si>
  <si>
    <t>LOWSEED</t>
  </si>
  <si>
    <t>OTROUNDNUM</t>
  </si>
  <si>
    <t>GP In Series</t>
  </si>
  <si>
    <t>TopSeed</t>
  </si>
  <si>
    <t>LowSeed</t>
  </si>
  <si>
    <t>TopSeedGoals</t>
  </si>
  <si>
    <t>LowSeedGoals</t>
  </si>
  <si>
    <t>HomeGoals</t>
  </si>
  <si>
    <t>AwayGoals</t>
  </si>
  <si>
    <t>HomeWins</t>
  </si>
  <si>
    <t>AwayWins</t>
  </si>
  <si>
    <t>Num Ots</t>
  </si>
  <si>
    <t>ER2M1M2</t>
  </si>
  <si>
    <t>ER2A1A2</t>
  </si>
  <si>
    <t>WR2C1C2</t>
  </si>
  <si>
    <t>ER3AM</t>
  </si>
  <si>
    <t>WR3PC</t>
  </si>
  <si>
    <t>SCF</t>
  </si>
  <si>
    <t>WR2P1P2</t>
  </si>
  <si>
    <t xml:space="preserve"> </t>
  </si>
  <si>
    <t>Guessed Right</t>
  </si>
  <si>
    <t>Pct Right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</si>
</sst>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ck">
        <color rgb="FFFF0000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1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left"/>
    </xf>
    <xf numFmtId="1" fontId="0" fillId="0" borderId="1" xfId="0" applyNumberFormat="1" applyBorder="1" applyAlignment="1">
      <alignment horizontal="left"/>
    </xf>
    <xf numFmtId="1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/>
    <xf numFmtId="1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4" fontId="0" fillId="0" borderId="3" xfId="0" applyNumberFormat="1" applyBorder="1" applyAlignment="1">
      <alignment horizontal="center"/>
    </xf>
    <xf numFmtId="0" fontId="0" fillId="0" borderId="2" xfId="0" applyBorder="1" applyAlignment="1">
      <alignment horizontal="center"/>
    </xf>
    <xf numFmtId="1" fontId="0" fillId="0" borderId="2" xfId="0" applyNumberFormat="1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0" borderId="4" xfId="0" applyBorder="1" applyAlignment="1">
      <alignment horizontal="center"/>
    </xf>
    <xf numFmtId="49" fontId="0" fillId="0" borderId="1" xfId="0" applyNumberFormat="1" applyBorder="1" applyAlignment="1">
      <alignment horizontal="center"/>
    </xf>
    <xf numFmtId="14" fontId="0" fillId="0" borderId="5" xfId="0" applyNumberFormat="1" applyBorder="1" applyAlignment="1">
      <alignment horizontal="center"/>
    </xf>
    <xf numFmtId="0" fontId="0" fillId="0" borderId="5" xfId="0" applyBorder="1" applyAlignment="1">
      <alignment horizontal="center"/>
    </xf>
    <xf numFmtId="1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32"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  <dxf>
      <font>
        <b/>
        <i val="0"/>
        <color rgb="FFFFC000"/>
      </font>
      <fill>
        <patternFill>
          <bgColor rgb="FFFF0000"/>
        </patternFill>
      </fill>
    </dxf>
    <dxf>
      <font>
        <b/>
        <i val="0"/>
        <color theme="0"/>
      </font>
      <fill>
        <patternFill>
          <bgColor rgb="FFFF0000"/>
        </patternFill>
      </fill>
    </dxf>
    <dxf>
      <font>
        <b/>
        <i val="0"/>
        <color theme="5"/>
      </font>
      <fill>
        <patternFill>
          <bgColor theme="4" tint="-0.24994659260841701"/>
        </patternFill>
      </fill>
    </dxf>
    <dxf>
      <font>
        <b/>
        <i val="0"/>
        <color theme="0"/>
      </font>
      <fill>
        <patternFill>
          <bgColor theme="4" tint="-0.24994659260841701"/>
        </patternFill>
      </fill>
    </dxf>
    <dxf>
      <font>
        <b/>
        <i val="0"/>
        <color rgb="FFFFC000"/>
      </font>
      <fill>
        <patternFill>
          <bgColor theme="1" tint="4.9989318521683403E-2"/>
        </patternFill>
      </fill>
    </dxf>
    <dxf>
      <font>
        <b/>
        <i val="0"/>
        <color theme="4" tint="0.39994506668294322"/>
      </font>
      <fill>
        <patternFill>
          <bgColor theme="1" tint="4.9989318521683403E-2"/>
        </patternFill>
      </fill>
    </dxf>
    <dxf>
      <font>
        <b/>
        <i val="0"/>
        <color rgb="FFFF0000"/>
      </font>
      <fill>
        <patternFill>
          <bgColor theme="4" tint="-0.24994659260841701"/>
        </patternFill>
      </fill>
    </dxf>
    <dxf>
      <font>
        <b/>
        <i val="0"/>
        <color theme="4" tint="-0.24994659260841701"/>
      </font>
      <fill>
        <patternFill>
          <bgColor rgb="FFFF0000"/>
        </patternFill>
      </fill>
    </dxf>
    <dxf>
      <font>
        <b/>
        <i val="0"/>
        <color theme="7" tint="-0.24994659260841701"/>
      </font>
      <fill>
        <patternFill>
          <bgColor theme="2" tint="-0.499984740745262"/>
        </patternFill>
      </fill>
    </dxf>
    <dxf>
      <font>
        <b/>
        <i val="0"/>
        <color theme="4" tint="0.39994506668294322"/>
      </font>
      <fill>
        <patternFill>
          <bgColor rgb="FF002060"/>
        </patternFill>
      </fill>
    </dxf>
    <dxf>
      <font>
        <b/>
        <i val="0"/>
        <color theme="0"/>
      </font>
      <fill>
        <patternFill>
          <bgColor rgb="FF92001C"/>
        </patternFill>
      </fill>
    </dxf>
    <dxf>
      <font>
        <b/>
        <i val="0"/>
        <color rgb="FF00B050"/>
      </font>
      <fill>
        <patternFill>
          <bgColor theme="4" tint="-0.24994659260841701"/>
        </patternFill>
      </fill>
    </dxf>
    <dxf>
      <font>
        <b/>
        <i val="0"/>
        <color rgb="FF002060"/>
      </font>
      <fill>
        <patternFill>
          <bgColor theme="7" tint="0.39994506668294322"/>
        </patternFill>
      </fill>
    </dxf>
    <dxf>
      <font>
        <b/>
        <i val="0"/>
        <color theme="0"/>
      </font>
      <fill>
        <patternFill>
          <bgColor rgb="FF00B050"/>
        </patternFill>
      </fill>
    </dxf>
    <dxf>
      <font>
        <b/>
        <i val="0"/>
        <color rgb="FF002060"/>
      </font>
      <fill>
        <patternFill>
          <bgColor rgb="FFFF9900"/>
        </patternFill>
      </fill>
    </dxf>
    <dxf>
      <font>
        <b/>
        <i val="0"/>
        <color theme="0" tint="-0.14996795556505021"/>
      </font>
      <fill>
        <patternFill>
          <bgColor theme="1" tint="4.9989318521683403E-2"/>
        </patternFill>
      </fill>
    </dxf>
  </dxfs>
  <tableStyles count="0" defaultTableStyle="TableStyleMedium2" defaultPivotStyle="PivotStyleLight16"/>
  <colors>
    <mruColors>
      <color rgb="FF92001C"/>
      <color rgb="FFFF9900"/>
      <color rgb="FFA50021"/>
      <color rgb="FFFF0000"/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969FCB-44D6-4DD7-80C6-C6E6D39A1DF9}">
  <dimension ref="A1:AK80"/>
  <sheetViews>
    <sheetView tabSelected="1" topLeftCell="D25" workbookViewId="0">
      <selection activeCell="N56" sqref="N56"/>
    </sheetView>
  </sheetViews>
  <sheetFormatPr defaultRowHeight="15" x14ac:dyDescent="0.25"/>
  <cols>
    <col min="1" max="1" width="10.42578125" bestFit="1" customWidth="1"/>
    <col min="2" max="2" width="10.85546875" style="2" customWidth="1"/>
    <col min="3" max="3" width="12" style="4" bestFit="1" customWidth="1"/>
    <col min="4" max="4" width="11.5703125" style="5" bestFit="1" customWidth="1"/>
    <col min="5" max="5" width="10.7109375" style="4" bestFit="1" customWidth="1"/>
    <col min="6" max="6" width="11.140625" style="1" bestFit="1" customWidth="1"/>
    <col min="7" max="7" width="9.42578125" style="1" bestFit="1" customWidth="1"/>
    <col min="8" max="8" width="13.85546875" style="1" bestFit="1" customWidth="1"/>
    <col min="9" max="9" width="14.42578125" style="1" bestFit="1" customWidth="1"/>
    <col min="10" max="11" width="11.42578125" bestFit="1" customWidth="1"/>
    <col min="12" max="12" width="10.28515625" bestFit="1" customWidth="1"/>
    <col min="13" max="13" width="12" customWidth="1"/>
    <col min="14" max="15" width="12.140625" bestFit="1" customWidth="1"/>
    <col min="16" max="16" width="14.5703125" bestFit="1" customWidth="1"/>
    <col min="17" max="17" width="9" bestFit="1" customWidth="1"/>
    <col min="19" max="19" width="17.5703125" bestFit="1" customWidth="1"/>
    <col min="25" max="25" width="11.140625" style="7" bestFit="1" customWidth="1"/>
    <col min="26" max="26" width="8.7109375" bestFit="1" customWidth="1"/>
    <col min="27" max="27" width="9" bestFit="1" customWidth="1"/>
    <col min="28" max="28" width="11.42578125" bestFit="1" customWidth="1"/>
    <col min="29" max="30" width="11.42578125" customWidth="1"/>
    <col min="31" max="31" width="13.7109375" bestFit="1" customWidth="1"/>
    <col min="32" max="32" width="14" bestFit="1" customWidth="1"/>
    <col min="33" max="33" width="11.140625" bestFit="1" customWidth="1"/>
    <col min="34" max="35" width="10.7109375" bestFit="1" customWidth="1"/>
    <col min="36" max="36" width="10.28515625" bestFit="1" customWidth="1"/>
  </cols>
  <sheetData>
    <row r="1" spans="1:37" x14ac:dyDescent="0.25">
      <c r="A1" s="16" t="s">
        <v>4</v>
      </c>
      <c r="B1" s="16" t="s">
        <v>31</v>
      </c>
      <c r="C1" s="17" t="s">
        <v>35</v>
      </c>
      <c r="D1" s="23" t="s">
        <v>34</v>
      </c>
      <c r="E1" s="17" t="s">
        <v>22</v>
      </c>
      <c r="F1" s="17" t="s">
        <v>27</v>
      </c>
      <c r="G1" s="17" t="s">
        <v>46</v>
      </c>
      <c r="H1" s="17" t="s">
        <v>28</v>
      </c>
      <c r="I1" s="17" t="s">
        <v>29</v>
      </c>
      <c r="J1" s="16" t="s">
        <v>5</v>
      </c>
      <c r="K1" s="16" t="s">
        <v>6</v>
      </c>
      <c r="L1" s="16" t="s">
        <v>7</v>
      </c>
      <c r="M1" s="16" t="s">
        <v>30</v>
      </c>
      <c r="N1" s="16" t="s">
        <v>8</v>
      </c>
      <c r="O1" s="16" t="s">
        <v>9</v>
      </c>
      <c r="P1" s="16" t="s">
        <v>47</v>
      </c>
      <c r="Q1" s="16" t="s">
        <v>23</v>
      </c>
    </row>
    <row r="2" spans="1:37" x14ac:dyDescent="0.25">
      <c r="A2" s="3">
        <v>45402</v>
      </c>
      <c r="B2" s="3" t="s">
        <v>32</v>
      </c>
      <c r="C2" s="4">
        <v>1</v>
      </c>
      <c r="D2" s="2" t="s">
        <v>38</v>
      </c>
      <c r="E2" s="4">
        <v>1</v>
      </c>
      <c r="F2" s="2" t="s">
        <v>1</v>
      </c>
      <c r="G2" s="2" t="s">
        <v>0</v>
      </c>
      <c r="H2" s="4">
        <v>1</v>
      </c>
      <c r="I2" s="4">
        <v>0</v>
      </c>
      <c r="J2" s="2" t="s">
        <v>0</v>
      </c>
      <c r="K2" s="2" t="s">
        <v>1</v>
      </c>
      <c r="L2" s="2" t="s">
        <v>1</v>
      </c>
      <c r="M2" s="3">
        <v>45402</v>
      </c>
      <c r="N2" s="2">
        <v>1</v>
      </c>
      <c r="O2" s="2">
        <v>3</v>
      </c>
      <c r="P2" s="2">
        <v>0</v>
      </c>
      <c r="Q2" s="2">
        <f t="shared" ref="Q2:Q32" si="0">IF($N2=$O2, 0, IF($J2=$L2, IF($N2&gt;$O2, 1, 0), IF($O2&gt;$N2, 1, 0)))</f>
        <v>1</v>
      </c>
      <c r="U2" s="2"/>
      <c r="V2" s="4"/>
      <c r="W2" s="5"/>
      <c r="X2" s="4"/>
      <c r="Y2" s="8"/>
      <c r="Z2" s="1" t="s">
        <v>49</v>
      </c>
      <c r="AA2" s="1" t="s">
        <v>50</v>
      </c>
      <c r="AB2" s="1" t="s">
        <v>48</v>
      </c>
      <c r="AC2" s="1" t="s">
        <v>66</v>
      </c>
      <c r="AD2" s="1" t="s">
        <v>67</v>
      </c>
      <c r="AE2" s="1" t="s">
        <v>51</v>
      </c>
      <c r="AF2" s="1" t="s">
        <v>52</v>
      </c>
      <c r="AG2" s="1" t="s">
        <v>53</v>
      </c>
      <c r="AH2" s="1" t="s">
        <v>54</v>
      </c>
      <c r="AI2" s="1" t="s">
        <v>55</v>
      </c>
      <c r="AJ2" s="1" t="s">
        <v>56</v>
      </c>
      <c r="AK2" s="1" t="s">
        <v>57</v>
      </c>
    </row>
    <row r="3" spans="1:37" x14ac:dyDescent="0.25">
      <c r="A3" s="15">
        <v>45402</v>
      </c>
      <c r="B3" s="15" t="s">
        <v>32</v>
      </c>
      <c r="C3" s="17">
        <v>1</v>
      </c>
      <c r="D3" s="16" t="s">
        <v>39</v>
      </c>
      <c r="E3" s="17">
        <v>1</v>
      </c>
      <c r="F3" s="16" t="s">
        <v>3</v>
      </c>
      <c r="G3" s="16" t="s">
        <v>2</v>
      </c>
      <c r="H3" s="17">
        <v>1</v>
      </c>
      <c r="I3" s="17">
        <v>0</v>
      </c>
      <c r="J3" s="16" t="s">
        <v>2</v>
      </c>
      <c r="K3" s="16" t="s">
        <v>3</v>
      </c>
      <c r="L3" s="16" t="s">
        <v>2</v>
      </c>
      <c r="M3" s="15">
        <v>45402</v>
      </c>
      <c r="N3" s="16">
        <v>1</v>
      </c>
      <c r="O3" s="16">
        <v>5</v>
      </c>
      <c r="P3" s="16">
        <v>0</v>
      </c>
      <c r="Q3" s="16">
        <f t="shared" si="0"/>
        <v>0</v>
      </c>
      <c r="T3" t="s">
        <v>36</v>
      </c>
      <c r="U3" s="2"/>
      <c r="V3" s="4"/>
      <c r="W3" s="6">
        <f>8*7</f>
        <v>56</v>
      </c>
      <c r="X3" s="4"/>
      <c r="Y3" s="8" t="s">
        <v>42</v>
      </c>
      <c r="Z3" s="1" t="str" cm="1">
        <f t="array" ref="Z3">INDEX(F:F, MATCH(2, 1/(D:D=Y3)))</f>
        <v>FLA</v>
      </c>
      <c r="AA3" s="1" t="str" cm="1">
        <f t="array" ref="AA3">INDEX(G:G, MATCH(2, 1/(D:D=Y3)))</f>
        <v>TBL</v>
      </c>
      <c r="AB3" cm="1">
        <f t="array" ref="AB3">INDEX(E:E, MATCH(2, 1/(D:D=Y3)))</f>
        <v>5</v>
      </c>
      <c r="AC3">
        <f>SUMIFS(Q2:Q81,D2:D81,Y3)</f>
        <v>3</v>
      </c>
      <c r="AD3">
        <f>AC3/AB3</f>
        <v>0.6</v>
      </c>
      <c r="AE3">
        <f>SUMIFS(O2:O81,K2:K81,Z3,C2:C81,1) + SUMIFS(N2:N81,J2:J81,Z3,C2:C81,1)</f>
        <v>20</v>
      </c>
      <c r="AF3">
        <f>SUMIFS(O2:O81,K2:K81,AA3,C2:C81,1) + SUMIFS(N2:N81,J2:J81,AA3,C2:C81,1)</f>
        <v>14</v>
      </c>
      <c r="AG3">
        <f>SUMIFS(O2:O81,D2:D81,Y3)</f>
        <v>21</v>
      </c>
    </row>
    <row r="4" spans="1:37" x14ac:dyDescent="0.25">
      <c r="A4" s="3">
        <v>45403</v>
      </c>
      <c r="B4" s="3" t="s">
        <v>32</v>
      </c>
      <c r="C4" s="4">
        <v>1</v>
      </c>
      <c r="D4" s="2" t="s">
        <v>42</v>
      </c>
      <c r="E4" s="4">
        <v>1</v>
      </c>
      <c r="F4" s="2" t="s">
        <v>11</v>
      </c>
      <c r="G4" s="2" t="s">
        <v>10</v>
      </c>
      <c r="H4" s="4">
        <v>1</v>
      </c>
      <c r="I4" s="4">
        <v>0</v>
      </c>
      <c r="J4" s="2" t="s">
        <v>10</v>
      </c>
      <c r="K4" s="2" t="s">
        <v>11</v>
      </c>
      <c r="L4" s="2" t="s">
        <v>11</v>
      </c>
      <c r="M4" s="3">
        <v>45403</v>
      </c>
      <c r="N4" s="2">
        <v>2</v>
      </c>
      <c r="O4" s="2">
        <v>3</v>
      </c>
      <c r="P4" s="2">
        <v>0</v>
      </c>
      <c r="Q4" s="2">
        <f>IF($N4=$O4, 0, IF($J4=$L4, IF($N4&gt;$O4, 1, 0), IF($O4&gt;$N4, 1, 0)))</f>
        <v>1</v>
      </c>
      <c r="T4" t="s">
        <v>37</v>
      </c>
      <c r="U4" s="2"/>
      <c r="V4" s="4"/>
      <c r="W4" s="6">
        <f>MAX(SUM(AB3:AB10), 32)</f>
        <v>44</v>
      </c>
      <c r="X4" s="4"/>
      <c r="Y4" s="8" t="s">
        <v>39</v>
      </c>
      <c r="Z4" s="1" t="str" cm="1">
        <f t="array" ref="Z4">INDEX(F:F, MATCH(2, 1/(D:D=Y4)))</f>
        <v>BOS</v>
      </c>
      <c r="AA4" s="1" t="str" cm="1">
        <f t="array" ref="AA4">INDEX(G:G, MATCH(2, 1/(D:D=Y4)))</f>
        <v>TOR</v>
      </c>
      <c r="AB4" cm="1">
        <f t="array" ref="AB4">INDEX(E:E, MATCH(2, 1/(D:D=Y4)))</f>
        <v>7</v>
      </c>
      <c r="AC4">
        <f>SUMIFS(Q3:Q82,D3:D82,Y4)</f>
        <v>4</v>
      </c>
      <c r="AD4">
        <f>AC4/AB4</f>
        <v>0.5714285714285714</v>
      </c>
      <c r="AE4">
        <f>SUMIFS(O2:O81,K2:K81,Z4,C2:C81,1) + SUMIFS(N2:N81,J2:J81,Z4,C2:C81,1)</f>
        <v>18</v>
      </c>
      <c r="AF4">
        <f>SUMIFS(O2:O81,K2:K81,AA4,C2:C81,1) + SUMIFS(N2:N81,J2:J81,AA4,C2:C81,1)</f>
        <v>12</v>
      </c>
    </row>
    <row r="5" spans="1:37" x14ac:dyDescent="0.25">
      <c r="A5" s="3">
        <v>45403</v>
      </c>
      <c r="B5" s="3" t="s">
        <v>32</v>
      </c>
      <c r="C5" s="4">
        <v>1</v>
      </c>
      <c r="D5" s="2" t="s">
        <v>43</v>
      </c>
      <c r="E5" s="4">
        <v>1</v>
      </c>
      <c r="F5" s="2" t="s">
        <v>13</v>
      </c>
      <c r="G5" s="2" t="s">
        <v>12</v>
      </c>
      <c r="H5" s="4">
        <v>1</v>
      </c>
      <c r="I5" s="4">
        <v>0</v>
      </c>
      <c r="J5" s="2" t="s">
        <v>12</v>
      </c>
      <c r="K5" s="2" t="s">
        <v>13</v>
      </c>
      <c r="L5" s="2" t="s">
        <v>13</v>
      </c>
      <c r="M5" s="3">
        <v>45403</v>
      </c>
      <c r="N5" s="2">
        <v>1</v>
      </c>
      <c r="O5" s="2">
        <v>4</v>
      </c>
      <c r="P5" s="2">
        <v>0</v>
      </c>
      <c r="Q5" s="2">
        <f t="shared" si="0"/>
        <v>1</v>
      </c>
      <c r="T5" t="s">
        <v>24</v>
      </c>
      <c r="U5" s="2"/>
      <c r="V5" s="4"/>
      <c r="W5" s="6">
        <f>COUNTA(H2:H81)</f>
        <v>52</v>
      </c>
      <c r="X5" s="4"/>
      <c r="Y5" s="8" t="s">
        <v>38</v>
      </c>
      <c r="Z5" s="1" t="str" cm="1">
        <f t="array" ref="Z5">INDEX(F:F, MATCH(2, 1/(D:D=Y5)))</f>
        <v>CAR</v>
      </c>
      <c r="AA5" s="1" t="str" cm="1">
        <f t="array" ref="AA5">INDEX(G:G, MATCH(2, 1/(D:D=Y5)))</f>
        <v>NYI</v>
      </c>
      <c r="AB5" cm="1">
        <f t="array" ref="AB5">INDEX(E:E, MATCH(2, 1/(D:D=Y5)))</f>
        <v>5</v>
      </c>
      <c r="AC5">
        <f>SUMIFS(Q4:Q83,D4:D83,Y5)</f>
        <v>2</v>
      </c>
      <c r="AD5">
        <f>AC5/AB5</f>
        <v>0.4</v>
      </c>
      <c r="AE5">
        <f>SUMIFS(O2:O81,K2:K81,Z5,C2:C81,1) + SUMIFS(N2:N81,J2:J81,Z5,C2:C81,1)</f>
        <v>19</v>
      </c>
      <c r="AF5">
        <f>SUMIFS(O2:O81,K2:K81,AA5,C2:C81,1) + SUMIFS(N2:N81,J2:J81,AA5,C2:C81,1)</f>
        <v>12</v>
      </c>
    </row>
    <row r="6" spans="1:37" x14ac:dyDescent="0.25">
      <c r="A6" s="3">
        <v>45403</v>
      </c>
      <c r="B6" s="3" t="s">
        <v>33</v>
      </c>
      <c r="C6" s="4">
        <v>1</v>
      </c>
      <c r="D6" s="2" t="s">
        <v>41</v>
      </c>
      <c r="E6" s="4">
        <v>1</v>
      </c>
      <c r="F6" s="2" t="s">
        <v>15</v>
      </c>
      <c r="G6" s="2" t="s">
        <v>14</v>
      </c>
      <c r="H6" s="4">
        <v>1</v>
      </c>
      <c r="I6" s="4">
        <v>0</v>
      </c>
      <c r="J6" s="2" t="s">
        <v>14</v>
      </c>
      <c r="K6" s="2" t="s">
        <v>15</v>
      </c>
      <c r="L6" s="2" t="s">
        <v>15</v>
      </c>
      <c r="M6" s="3">
        <v>45403</v>
      </c>
      <c r="N6" s="2">
        <v>6</v>
      </c>
      <c r="O6" s="2">
        <v>7</v>
      </c>
      <c r="P6" s="2">
        <v>0</v>
      </c>
      <c r="Q6" s="2">
        <f t="shared" si="0"/>
        <v>1</v>
      </c>
      <c r="T6" t="s">
        <v>25</v>
      </c>
      <c r="U6" s="2"/>
      <c r="V6" s="4"/>
      <c r="W6" s="6">
        <f>SUM(Q2:Q81)</f>
        <v>31</v>
      </c>
      <c r="X6" s="4"/>
      <c r="Y6" s="8" t="s">
        <v>43</v>
      </c>
      <c r="Z6" s="1" t="str" cm="1">
        <f t="array" ref="Z6">INDEX(F:F, MATCH(2, 1/(D:D=Y6)))</f>
        <v>NYR</v>
      </c>
      <c r="AA6" s="1" t="str" cm="1">
        <f t="array" ref="AA6">INDEX(G:G, MATCH(2, 1/(D:D=Y6)))</f>
        <v>WSH</v>
      </c>
      <c r="AB6" cm="1">
        <f t="array" ref="AB6">INDEX(E:E, MATCH(2, 1/(D:D=Y6)))</f>
        <v>4</v>
      </c>
      <c r="AC6">
        <f>SUMIFS(Q5:Q84,D5:D84,Y6)</f>
        <v>3</v>
      </c>
      <c r="AD6">
        <f>AC6/AB6</f>
        <v>0.75</v>
      </c>
      <c r="AE6">
        <f>SUMIFS(O2:O81,K2:K81,Z6,C2:C81,1) + SUMIFS(N2:N81,J2:J81,Z6,C2:C81,1)</f>
        <v>15</v>
      </c>
      <c r="AF6">
        <f>SUMIFS(O2:O81,K2:K81,AA6,C2:C81,1) + SUMIFS(N2:N81,J2:J81,AA6,C2:C81,1)</f>
        <v>7</v>
      </c>
    </row>
    <row r="7" spans="1:37" x14ac:dyDescent="0.25">
      <c r="A7" s="15">
        <v>45403</v>
      </c>
      <c r="B7" s="15" t="s">
        <v>33</v>
      </c>
      <c r="C7" s="17">
        <v>1</v>
      </c>
      <c r="D7" s="16" t="s">
        <v>44</v>
      </c>
      <c r="E7" s="17">
        <v>1</v>
      </c>
      <c r="F7" s="16" t="s">
        <v>17</v>
      </c>
      <c r="G7" s="16" t="s">
        <v>16</v>
      </c>
      <c r="H7" s="17">
        <v>1</v>
      </c>
      <c r="I7" s="17">
        <v>0</v>
      </c>
      <c r="J7" s="16" t="s">
        <v>16</v>
      </c>
      <c r="K7" s="16" t="s">
        <v>17</v>
      </c>
      <c r="L7" s="16" t="s">
        <v>17</v>
      </c>
      <c r="M7" s="15">
        <v>45403</v>
      </c>
      <c r="N7" s="16">
        <v>2</v>
      </c>
      <c r="O7" s="16">
        <v>4</v>
      </c>
      <c r="P7" s="16">
        <v>0</v>
      </c>
      <c r="Q7" s="16">
        <f t="shared" si="0"/>
        <v>1</v>
      </c>
      <c r="T7" t="s">
        <v>26</v>
      </c>
      <c r="U7" s="2"/>
      <c r="V7" s="4"/>
      <c r="W7" s="6">
        <f>W6/W5</f>
        <v>0.59615384615384615</v>
      </c>
      <c r="X7" s="4"/>
      <c r="Y7" s="8" t="s">
        <v>44</v>
      </c>
      <c r="Z7" s="1" t="str" cm="1">
        <f t="array" ref="Z7">INDEX(F:F, MATCH(2, 1/(D:D=Y7)))</f>
        <v>VAN</v>
      </c>
      <c r="AA7" s="1" t="str" cm="1">
        <f t="array" ref="AA7">INDEX(G:G, MATCH(2, 1/(D:D=Y7)))</f>
        <v>NSH</v>
      </c>
      <c r="AB7" cm="1">
        <f t="array" ref="AB7">INDEX(E:E, MATCH(2, 1/(D:D=Y7)))</f>
        <v>6</v>
      </c>
      <c r="AC7">
        <f>SUMIFS(Q6:Q85,D6:D85,Y7)</f>
        <v>1</v>
      </c>
      <c r="AD7">
        <f>AC7/AB7</f>
        <v>0.16666666666666666</v>
      </c>
      <c r="AE7">
        <f>SUMIFS(O2:O81,K2:K81,Z7,C2:C81,1) + SUMIFS(N2:N81,J2:J81,Z7,C2:C81,1)</f>
        <v>13</v>
      </c>
      <c r="AF7">
        <f>SUMIFS(O2:O81,K2:K81,AA7,C2:C81,1) + SUMIFS(N2:N81,J2:J81,AA7,C2:C81,1)</f>
        <v>12</v>
      </c>
    </row>
    <row r="8" spans="1:37" x14ac:dyDescent="0.25">
      <c r="A8" s="3">
        <v>45404</v>
      </c>
      <c r="B8" s="3" t="s">
        <v>32</v>
      </c>
      <c r="C8" s="4">
        <v>1</v>
      </c>
      <c r="D8" s="2" t="s">
        <v>38</v>
      </c>
      <c r="E8" s="4">
        <v>2</v>
      </c>
      <c r="F8" s="2" t="s">
        <v>1</v>
      </c>
      <c r="G8" s="2" t="s">
        <v>0</v>
      </c>
      <c r="H8" s="4">
        <v>2</v>
      </c>
      <c r="I8" s="4">
        <v>0</v>
      </c>
      <c r="J8" s="2" t="s">
        <v>0</v>
      </c>
      <c r="K8" s="2" t="s">
        <v>1</v>
      </c>
      <c r="L8" s="2" t="s">
        <v>0</v>
      </c>
      <c r="M8" s="3">
        <v>45403</v>
      </c>
      <c r="N8" s="2">
        <v>3</v>
      </c>
      <c r="O8" s="2">
        <v>5</v>
      </c>
      <c r="P8" s="2">
        <v>0</v>
      </c>
      <c r="Q8" s="2">
        <f t="shared" si="0"/>
        <v>0</v>
      </c>
      <c r="U8" s="2"/>
      <c r="V8" s="4"/>
      <c r="W8" s="5"/>
      <c r="X8" s="4"/>
      <c r="Y8" s="8" t="s">
        <v>40</v>
      </c>
      <c r="Z8" s="1" t="str" cm="1">
        <f t="array" ref="Z8">INDEX(F:F, MATCH(2, 1/(D:D=Y8)))</f>
        <v>EDM</v>
      </c>
      <c r="AA8" s="1" t="str" cm="1">
        <f t="array" ref="AA8">INDEX(G:G, MATCH(2, 1/(D:D=Y8)))</f>
        <v>LAK</v>
      </c>
      <c r="AB8" cm="1">
        <f t="array" ref="AB8">INDEX(E:E, MATCH(2, 1/(D:D=Y8)))</f>
        <v>5</v>
      </c>
      <c r="AC8">
        <f>SUMIFS(Q7:Q86,D7:D86,Y8)</f>
        <v>4</v>
      </c>
      <c r="AD8">
        <f>AC8/AB8</f>
        <v>0.8</v>
      </c>
      <c r="AE8">
        <f>SUMIFS(O2:O81,K2:K81,Z8,C2:C81,1) + SUMIFS(N2:N81,J2:J81,Z8,C2:C81,1)</f>
        <v>22</v>
      </c>
      <c r="AF8">
        <f>SUMIFS(O2:O81,K2:K81,AA8,C2:C81,1) + SUMIFS(N2:N81,J2:J81,AA8,C2:C81,1)</f>
        <v>13</v>
      </c>
    </row>
    <row r="9" spans="1:37" x14ac:dyDescent="0.25">
      <c r="A9" s="3">
        <v>45404</v>
      </c>
      <c r="B9" s="3" t="s">
        <v>32</v>
      </c>
      <c r="C9" s="4">
        <v>1</v>
      </c>
      <c r="D9" s="2" t="s">
        <v>39</v>
      </c>
      <c r="E9" s="4">
        <v>2</v>
      </c>
      <c r="F9" s="2" t="s">
        <v>3</v>
      </c>
      <c r="G9" s="2" t="s">
        <v>2</v>
      </c>
      <c r="H9" s="4">
        <v>1</v>
      </c>
      <c r="I9" s="4">
        <v>1</v>
      </c>
      <c r="J9" s="2" t="s">
        <v>2</v>
      </c>
      <c r="K9" s="2" t="s">
        <v>3</v>
      </c>
      <c r="L9" s="2" t="s">
        <v>2</v>
      </c>
      <c r="M9" s="3">
        <v>45403</v>
      </c>
      <c r="N9" s="2">
        <v>3</v>
      </c>
      <c r="O9" s="2">
        <v>2</v>
      </c>
      <c r="P9" s="2">
        <v>0</v>
      </c>
      <c r="Q9" s="2">
        <f t="shared" si="0"/>
        <v>1</v>
      </c>
      <c r="U9" s="2"/>
      <c r="V9" s="4"/>
      <c r="W9" s="5"/>
      <c r="X9" s="4"/>
      <c r="Y9" s="8" t="s">
        <v>41</v>
      </c>
      <c r="Z9" s="1" t="str" cm="1">
        <f t="array" ref="Z9">INDEX(F:F, MATCH(2, 1/(D:D=Y9)))</f>
        <v>WPG</v>
      </c>
      <c r="AA9" s="1" t="str" cm="1">
        <f t="array" ref="AA9">INDEX(G:G, MATCH(2, 1/(D:D=Y9)))</f>
        <v>COL</v>
      </c>
      <c r="AB9" cm="1">
        <f t="array" ref="AB9">INDEX(E:E, MATCH(2, 1/(D:D=Y9)))</f>
        <v>5</v>
      </c>
      <c r="AC9">
        <f>SUMIFS(Q8:Q87,D8:D87,Y9)</f>
        <v>3</v>
      </c>
      <c r="AD9">
        <f>AC9/AB9</f>
        <v>0.6</v>
      </c>
      <c r="AE9">
        <f>SUMIFS(O2:O81,K2:K81,Z9,C2:C81,1) + SUMIFS(N2:N81,J2:J81,Z9,C2:C81,1)</f>
        <v>15</v>
      </c>
      <c r="AF9">
        <f>SUMIFS(O2:O81,K2:K81,AA9,C2:C81,1) + SUMIFS(N2:N81,J2:J81,AA9,C2:C81,1)</f>
        <v>28</v>
      </c>
    </row>
    <row r="10" spans="1:37" x14ac:dyDescent="0.25">
      <c r="A10" s="3">
        <v>45404</v>
      </c>
      <c r="B10" s="3" t="s">
        <v>33</v>
      </c>
      <c r="C10" s="4">
        <v>1</v>
      </c>
      <c r="D10" s="2" t="s">
        <v>45</v>
      </c>
      <c r="E10" s="4">
        <v>1</v>
      </c>
      <c r="F10" s="2" t="s">
        <v>19</v>
      </c>
      <c r="G10" s="2" t="s">
        <v>18</v>
      </c>
      <c r="H10" s="4">
        <v>0</v>
      </c>
      <c r="I10" s="4">
        <v>1</v>
      </c>
      <c r="J10" s="2" t="s">
        <v>18</v>
      </c>
      <c r="K10" s="2" t="s">
        <v>19</v>
      </c>
      <c r="L10" s="2" t="s">
        <v>18</v>
      </c>
      <c r="M10" s="3">
        <v>45403</v>
      </c>
      <c r="N10" s="2">
        <v>4</v>
      </c>
      <c r="O10" s="2">
        <v>3</v>
      </c>
      <c r="P10" s="2">
        <v>0</v>
      </c>
      <c r="Q10" s="2">
        <f t="shared" si="0"/>
        <v>1</v>
      </c>
      <c r="U10" s="2"/>
      <c r="V10" s="4"/>
      <c r="W10" s="5"/>
      <c r="X10" s="4"/>
      <c r="Y10" s="9" t="s">
        <v>45</v>
      </c>
      <c r="Z10" s="10" t="str" cm="1">
        <f t="array" ref="Z10">INDEX(F:F, MATCH(2, 1/(D:D=Y10)))</f>
        <v>DAL</v>
      </c>
      <c r="AA10" s="10" t="str" cm="1">
        <f t="array" ref="AA10">INDEX(G:G, MATCH(2, 1/(D:D=Y10)))</f>
        <v>VGK</v>
      </c>
      <c r="AB10" s="11" cm="1">
        <f t="array" ref="AB10">INDEX(E:E, MATCH(2, 1/(D:D=Y10)))</f>
        <v>7</v>
      </c>
      <c r="AC10" s="11">
        <f>SUMIFS(Q9:Q88,D9:D88,Y10)</f>
        <v>4</v>
      </c>
      <c r="AD10" s="11">
        <f>AC10/AB10</f>
        <v>0.5714285714285714</v>
      </c>
      <c r="AE10" s="11">
        <f>SUMIFS(O2:O81,K2:K81,Z10,C2:C81,1) + SUMIFS(N2:N81,J2:J81,Z10,C2:C81,1)</f>
        <v>17</v>
      </c>
      <c r="AF10" s="11">
        <f>SUMIFS(O2:O81,K2:K81,AA10,C2:C81,1) + SUMIFS(N2:N81,J2:J81,AA10,C2:C81,1)</f>
        <v>16</v>
      </c>
      <c r="AG10" s="11"/>
      <c r="AH10" s="11"/>
      <c r="AI10" s="11"/>
      <c r="AJ10" s="11"/>
      <c r="AK10" s="11"/>
    </row>
    <row r="11" spans="1:37" x14ac:dyDescent="0.25">
      <c r="A11" s="15">
        <v>45404</v>
      </c>
      <c r="B11" s="15" t="s">
        <v>33</v>
      </c>
      <c r="C11" s="17">
        <v>1</v>
      </c>
      <c r="D11" s="16" t="s">
        <v>40</v>
      </c>
      <c r="E11" s="17">
        <v>1</v>
      </c>
      <c r="F11" s="16" t="s">
        <v>21</v>
      </c>
      <c r="G11" s="16" t="s">
        <v>20</v>
      </c>
      <c r="H11" s="17">
        <v>1</v>
      </c>
      <c r="I11" s="17">
        <v>0</v>
      </c>
      <c r="J11" s="16" t="s">
        <v>20</v>
      </c>
      <c r="K11" s="16" t="s">
        <v>21</v>
      </c>
      <c r="L11" s="16" t="s">
        <v>21</v>
      </c>
      <c r="M11" s="15">
        <v>45403</v>
      </c>
      <c r="N11" s="16">
        <v>4</v>
      </c>
      <c r="O11" s="16">
        <v>7</v>
      </c>
      <c r="P11" s="16">
        <v>0</v>
      </c>
      <c r="Q11" s="16">
        <f t="shared" si="0"/>
        <v>1</v>
      </c>
      <c r="V11" s="4"/>
      <c r="Y11" s="7" t="s">
        <v>58</v>
      </c>
      <c r="Z11" s="1" t="str" cm="1">
        <f t="array" ref="Z11">INDEX(F:F, MATCH(2, 1/(D:D=Y11)))</f>
        <v>NYR</v>
      </c>
      <c r="AA11" s="1" t="str" cm="1">
        <f t="array" ref="AA11">INDEX(G:G, MATCH(2, 1/(D:D=Y11)))</f>
        <v>CAR</v>
      </c>
      <c r="AB11" cm="1">
        <f t="array" ref="AB11">INDEX(E:E, MATCH(2, 1/(D:D=Y11)))</f>
        <v>5</v>
      </c>
      <c r="AC11">
        <f>SUMIFS(Q10:Q89,D10:D89,Y11)</f>
        <v>1</v>
      </c>
      <c r="AD11">
        <f>AC11/AB11</f>
        <v>0.2</v>
      </c>
      <c r="AE11">
        <f>SUMIFS(O2:O81,K2:K81,Z11,C2:C81,2) + SUMIFS(N2:N81,J2:J81,Z11,C2:C81,2)</f>
        <v>10</v>
      </c>
      <c r="AF11">
        <f>SUMIFS(O2:O81,K2:K81,AA11,C2:C81,2) + SUMIFS(N2:N81,J2:J81,AA11,C2:C81,2)</f>
        <v>8</v>
      </c>
    </row>
    <row r="12" spans="1:37" x14ac:dyDescent="0.25">
      <c r="A12" s="3">
        <v>45405</v>
      </c>
      <c r="B12" s="3" t="s">
        <v>32</v>
      </c>
      <c r="C12" s="4">
        <v>1</v>
      </c>
      <c r="D12" s="2" t="s">
        <v>43</v>
      </c>
      <c r="E12" s="4">
        <v>2</v>
      </c>
      <c r="F12" s="2" t="s">
        <v>13</v>
      </c>
      <c r="G12" s="2" t="s">
        <v>12</v>
      </c>
      <c r="H12" s="4">
        <v>2</v>
      </c>
      <c r="I12" s="4">
        <v>0</v>
      </c>
      <c r="J12" s="2" t="s">
        <v>12</v>
      </c>
      <c r="K12" s="2" t="s">
        <v>13</v>
      </c>
      <c r="L12" s="2" t="s">
        <v>13</v>
      </c>
      <c r="M12" s="3">
        <v>45404</v>
      </c>
      <c r="N12" s="2">
        <v>3</v>
      </c>
      <c r="O12" s="2">
        <v>4</v>
      </c>
      <c r="P12" s="2">
        <v>0</v>
      </c>
      <c r="Q12" s="2">
        <f t="shared" si="0"/>
        <v>1</v>
      </c>
      <c r="V12" s="4"/>
      <c r="Y12" s="7" t="s">
        <v>59</v>
      </c>
      <c r="Z12" s="1" t="str" cm="1">
        <f t="array" ref="Z12">INDEX(F:F, MATCH(2, 1/(D:D=Y12)))</f>
        <v>FLA</v>
      </c>
      <c r="AA12" s="1" t="str" cm="1">
        <f t="array" ref="AA12">INDEX(G:G, MATCH(2, 1/(D:D=Y12)))</f>
        <v>BOS</v>
      </c>
      <c r="AB12" cm="1">
        <f t="array" ref="AB12">INDEX(E:E, MATCH(2, 1/(D:D=Y12)))</f>
        <v>5</v>
      </c>
      <c r="AC12">
        <f>SUMIFS(Q11:Q90,D11:D90,Y12)</f>
        <v>1</v>
      </c>
      <c r="AD12">
        <f>AC12/AB12</f>
        <v>0.2</v>
      </c>
      <c r="AE12">
        <f>SUMIFS(O2:O81,K2:K81,Z12,C2:C81,2) + SUMIFS(N2:N81,J2:J81,Z12,C2:C81,2)</f>
        <v>7</v>
      </c>
      <c r="AF12">
        <f>SUMIFS(O2:O81,K2:K81,AA12,C2:C81,2) + SUMIFS(N2:N81,J2:J81,AA12,C2:C81,2)</f>
        <v>6</v>
      </c>
    </row>
    <row r="13" spans="1:37" x14ac:dyDescent="0.25">
      <c r="A13" s="3">
        <v>45405</v>
      </c>
      <c r="B13" s="3" t="s">
        <v>32</v>
      </c>
      <c r="C13" s="4">
        <v>1</v>
      </c>
      <c r="D13" s="2" t="s">
        <v>42</v>
      </c>
      <c r="E13" s="4">
        <v>2</v>
      </c>
      <c r="F13" s="2" t="s">
        <v>11</v>
      </c>
      <c r="G13" s="2" t="s">
        <v>10</v>
      </c>
      <c r="H13" s="4">
        <v>2</v>
      </c>
      <c r="I13" s="4">
        <v>0</v>
      </c>
      <c r="J13" s="2" t="s">
        <v>10</v>
      </c>
      <c r="K13" s="2" t="s">
        <v>11</v>
      </c>
      <c r="L13" s="2" t="s">
        <v>10</v>
      </c>
      <c r="M13" s="3">
        <v>45404</v>
      </c>
      <c r="N13" s="2">
        <v>2</v>
      </c>
      <c r="O13" s="2">
        <v>3</v>
      </c>
      <c r="P13" s="2">
        <v>1</v>
      </c>
      <c r="Q13" s="2">
        <f t="shared" si="0"/>
        <v>0</v>
      </c>
      <c r="V13" s="4"/>
      <c r="Y13" s="7" t="s">
        <v>60</v>
      </c>
      <c r="Z13" s="1" t="str" cm="1">
        <f t="array" ref="Z13">INDEX(F:F, MATCH(2, 1/(D:D=Y13)))</f>
        <v>DAL</v>
      </c>
      <c r="AA13" s="1" t="str" cm="1">
        <f t="array" ref="AA13">INDEX(G:G, MATCH(2, 1/(D:D=Y13)))</f>
        <v>COL</v>
      </c>
      <c r="AB13" cm="1">
        <f t="array" ref="AB13">INDEX(E:E, MATCH(2, 1/(D:D=Y13)))</f>
        <v>4</v>
      </c>
      <c r="AC13">
        <f>SUMIFS(Q12:Q91,D12:D91,Y13)</f>
        <v>2</v>
      </c>
      <c r="AD13">
        <f>AC13/AB13</f>
        <v>0.5</v>
      </c>
      <c r="AE13">
        <f>SUMIFS(O2:O81,K2:K81,Z13,C2:C81,2) + SUMIFS(N2:N81,J2:J81,Z13,C2:C81,2)</f>
        <v>8</v>
      </c>
      <c r="AF13">
        <f>SUMIFS(O2:O81,K2:K81,AA13,C2:C81,2) + SUMIFS(N2:N81,J2:J81,AA13,C2:C81,2)</f>
        <v>7</v>
      </c>
    </row>
    <row r="14" spans="1:37" x14ac:dyDescent="0.25">
      <c r="A14" s="3">
        <v>45405</v>
      </c>
      <c r="B14" s="3" t="s">
        <v>33</v>
      </c>
      <c r="C14" s="4">
        <v>1</v>
      </c>
      <c r="D14" s="2" t="s">
        <v>41</v>
      </c>
      <c r="E14" s="4">
        <v>2</v>
      </c>
      <c r="F14" s="2" t="s">
        <v>15</v>
      </c>
      <c r="G14" s="2" t="s">
        <v>14</v>
      </c>
      <c r="H14" s="4">
        <v>1</v>
      </c>
      <c r="I14" s="4">
        <v>1</v>
      </c>
      <c r="J14" s="2" t="s">
        <v>14</v>
      </c>
      <c r="K14" s="2" t="s">
        <v>15</v>
      </c>
      <c r="L14" s="2" t="s">
        <v>14</v>
      </c>
      <c r="M14" s="3">
        <v>45404</v>
      </c>
      <c r="N14" s="2">
        <v>5</v>
      </c>
      <c r="O14" s="2">
        <v>2</v>
      </c>
      <c r="P14" s="2">
        <v>0</v>
      </c>
      <c r="Q14" s="2">
        <f t="shared" si="0"/>
        <v>1</v>
      </c>
      <c r="V14" s="4"/>
      <c r="Y14" s="12" t="s">
        <v>64</v>
      </c>
      <c r="Z14" s="10" t="str" cm="1">
        <f t="array" ref="Z14">INDEX(F:F, MATCH(2, 1/(D:D=Y14)))</f>
        <v>VAN</v>
      </c>
      <c r="AA14" s="10" t="str" cm="1">
        <f t="array" ref="AA14">INDEX(G:G, MATCH(2, 1/(D:D=Y14)))</f>
        <v>EDM</v>
      </c>
      <c r="AB14" s="11" cm="1">
        <f t="array" ref="AB14">INDEX(E:E, MATCH(2, 1/(D:D=Y14)))</f>
        <v>4</v>
      </c>
      <c r="AC14" s="11">
        <f>SUMIFS(Q13:Q92,D13:D92,Y14)</f>
        <v>1</v>
      </c>
      <c r="AD14" s="11">
        <f>AC14/AB14</f>
        <v>0.25</v>
      </c>
      <c r="AE14" s="11">
        <f>SUMIFS(O2:O81,K2:K81,Z14,C2:C81,2) + SUMIFS(N2:N81,J2:J81,Z14,C2:C81,2)</f>
        <v>5</v>
      </c>
      <c r="AF14" s="11">
        <f>SUMIFS(O2:O81,K2:K81,AA14,C2:C81,2) + SUMIFS(N2:N81,J2:J81,AA14,C2:C81,2)</f>
        <v>4</v>
      </c>
      <c r="AG14" s="11"/>
      <c r="AH14" s="11"/>
      <c r="AI14" s="11"/>
      <c r="AJ14" s="11"/>
      <c r="AK14" s="11"/>
    </row>
    <row r="15" spans="1:37" x14ac:dyDescent="0.25">
      <c r="A15" s="15">
        <v>45405</v>
      </c>
      <c r="B15" s="15" t="s">
        <v>33</v>
      </c>
      <c r="C15" s="17">
        <v>1</v>
      </c>
      <c r="D15" s="16" t="s">
        <v>44</v>
      </c>
      <c r="E15" s="17">
        <v>2</v>
      </c>
      <c r="F15" s="16" t="s">
        <v>17</v>
      </c>
      <c r="G15" s="16" t="s">
        <v>16</v>
      </c>
      <c r="H15" s="17">
        <v>1</v>
      </c>
      <c r="I15" s="17">
        <v>1</v>
      </c>
      <c r="J15" s="16" t="s">
        <v>16</v>
      </c>
      <c r="K15" s="16" t="s">
        <v>17</v>
      </c>
      <c r="L15" s="16" t="s">
        <v>17</v>
      </c>
      <c r="M15" s="15">
        <v>45404</v>
      </c>
      <c r="N15" s="16">
        <v>4</v>
      </c>
      <c r="O15" s="16">
        <v>1</v>
      </c>
      <c r="P15" s="16">
        <v>0</v>
      </c>
      <c r="Q15" s="16">
        <f t="shared" si="0"/>
        <v>0</v>
      </c>
      <c r="V15" s="4"/>
      <c r="Y15" s="7" t="s">
        <v>61</v>
      </c>
      <c r="Z15" s="1" t="e" cm="1">
        <f t="array" ref="Z15">INDEX(F:F, MATCH(2, 1/(D:D=Y15)))</f>
        <v>#N/A</v>
      </c>
      <c r="AA15" s="1" t="e" cm="1">
        <f t="array" ref="AA15">INDEX(G:G, MATCH(2, 1/(D:D=Y15)))</f>
        <v>#N/A</v>
      </c>
      <c r="AB15" t="e" cm="1">
        <f t="array" ref="AB15">INDEX(E:E, MATCH(2, 1/(D:D=Y15)))</f>
        <v>#N/A</v>
      </c>
      <c r="AC15">
        <f>SUMIFS(Q14:Q93,D14:D93,Y15)</f>
        <v>0</v>
      </c>
      <c r="AD15" t="e">
        <f>AC15/AB15</f>
        <v>#N/A</v>
      </c>
      <c r="AE15">
        <f>SUMIFS(O2:O81,K2:K81,Z15,C2:C81,3) + SUMIFS(N2:N81,J2:J81,Z15,C2:C81,3)</f>
        <v>0</v>
      </c>
      <c r="AF15">
        <f>SUMIFS(O2:O81,K2:K81,AA15,C2:C81,3) + SUMIFS(N2:N81,J2:J81,AA15,C2:C81,3)</f>
        <v>0</v>
      </c>
    </row>
    <row r="16" spans="1:37" x14ac:dyDescent="0.25">
      <c r="A16" s="3">
        <v>45406</v>
      </c>
      <c r="B16" s="3" t="s">
        <v>32</v>
      </c>
      <c r="C16" s="4">
        <v>1</v>
      </c>
      <c r="D16" s="2" t="s">
        <v>39</v>
      </c>
      <c r="E16" s="4">
        <v>3</v>
      </c>
      <c r="F16" s="4" t="s">
        <v>3</v>
      </c>
      <c r="G16" s="4" t="s">
        <v>2</v>
      </c>
      <c r="H16" s="4">
        <v>2</v>
      </c>
      <c r="I16" s="4">
        <v>1</v>
      </c>
      <c r="J16" s="2" t="s">
        <v>3</v>
      </c>
      <c r="K16" s="2" t="s">
        <v>2</v>
      </c>
      <c r="L16" s="2" t="s">
        <v>2</v>
      </c>
      <c r="M16" s="3">
        <v>45405</v>
      </c>
      <c r="N16" s="2">
        <v>4</v>
      </c>
      <c r="O16" s="2">
        <v>2</v>
      </c>
      <c r="P16" s="2">
        <v>0</v>
      </c>
      <c r="Q16" s="2">
        <f t="shared" si="0"/>
        <v>0</v>
      </c>
      <c r="V16" s="4"/>
      <c r="Y16" s="12" t="s">
        <v>62</v>
      </c>
      <c r="Z16" s="11" t="e" cm="1">
        <f t="array" ref="Z16">INDEX(F:F, MATCH(2, 1/(D:D=Y16)))</f>
        <v>#N/A</v>
      </c>
      <c r="AA16" s="11" t="e" cm="1">
        <f t="array" ref="AA16">INDEX(G:G, MATCH(2, 1/(D:D=Y16)))</f>
        <v>#N/A</v>
      </c>
      <c r="AB16" s="11" t="e" cm="1">
        <f t="array" ref="AB16">INDEX(E:E, MATCH(2, 1/(D:D=Y16)))</f>
        <v>#N/A</v>
      </c>
      <c r="AC16" s="11">
        <f>SUMIFS(Q15:Q94,D15:D94,Y16)</f>
        <v>0</v>
      </c>
      <c r="AD16" s="11" t="e">
        <f>AC16/AB16</f>
        <v>#N/A</v>
      </c>
      <c r="AE16" s="11">
        <f>SUMIFS(O2:O81,K2:K81,Z16,C2:C81,3) + SUMIFS(N2:N81,J2:J81,Z16,C2:C81,3)</f>
        <v>0</v>
      </c>
      <c r="AF16" s="11">
        <f>SUMIFS(O2:O81,K2:K81,AA15,C2:C81,3) + SUMIFS(N2:N81,J2:J81,AA15,C2:C81,3)</f>
        <v>0</v>
      </c>
      <c r="AG16" s="11"/>
      <c r="AH16" s="11"/>
      <c r="AI16" s="11"/>
      <c r="AJ16" s="11"/>
      <c r="AK16" s="11"/>
    </row>
    <row r="17" spans="1:37" x14ac:dyDescent="0.25">
      <c r="A17" s="3">
        <v>45406</v>
      </c>
      <c r="B17" s="3" t="s">
        <v>33</v>
      </c>
      <c r="C17" s="4">
        <v>1</v>
      </c>
      <c r="D17" s="2" t="s">
        <v>45</v>
      </c>
      <c r="E17" s="4">
        <v>2</v>
      </c>
      <c r="F17" s="4" t="s">
        <v>19</v>
      </c>
      <c r="G17" s="4" t="s">
        <v>18</v>
      </c>
      <c r="H17" s="4">
        <v>0</v>
      </c>
      <c r="I17" s="4">
        <v>2</v>
      </c>
      <c r="J17" s="2" t="s">
        <v>18</v>
      </c>
      <c r="K17" s="2" t="s">
        <v>19</v>
      </c>
      <c r="L17" s="2" t="s">
        <v>19</v>
      </c>
      <c r="M17" s="3">
        <v>45405</v>
      </c>
      <c r="N17" s="2">
        <v>3</v>
      </c>
      <c r="O17" s="2">
        <v>1</v>
      </c>
      <c r="P17" s="2">
        <v>0</v>
      </c>
      <c r="Q17" s="2">
        <f t="shared" si="0"/>
        <v>0</v>
      </c>
      <c r="V17" s="4"/>
      <c r="Y17" s="13" t="s">
        <v>63</v>
      </c>
      <c r="Z17" s="14" t="e" cm="1">
        <f t="array" ref="Z17">INDEX(F:F, MATCH(2, 1/(D:D=Y17)))</f>
        <v>#N/A</v>
      </c>
      <c r="AA17" s="14" t="e" cm="1">
        <f t="array" ref="AA17">INDEX(G:G, MATCH(2, 1/(D:D=Y17)))</f>
        <v>#N/A</v>
      </c>
      <c r="AB17" s="14" t="e" cm="1">
        <f t="array" ref="AB17">INDEX(E:E, MATCH(2, 1/(D:D=Y17)))</f>
        <v>#N/A</v>
      </c>
      <c r="AC17" s="29">
        <f>SUMIFS(Q16:Q95,D16:D95,Y17)</f>
        <v>0</v>
      </c>
      <c r="AD17" s="30" t="e">
        <f>AC17/AB17</f>
        <v>#N/A</v>
      </c>
      <c r="AE17" s="14">
        <f>SUMIFS(O2:O81,K2:K81,Z17,C2:C81,4) + SUMIFS(N2:N81,J2:J81,Z17,C2:C81,4)</f>
        <v>0</v>
      </c>
      <c r="AF17" s="14">
        <f>SUMIFS(O2:O81,K2:K81,AA17,C2:C81,4) + SUMIFS(N2:N81,J2:J81,AA17,C2:C81,4)</f>
        <v>0</v>
      </c>
      <c r="AG17" s="14"/>
      <c r="AH17" s="14"/>
      <c r="AI17" s="14"/>
      <c r="AJ17" s="14"/>
      <c r="AK17" s="14"/>
    </row>
    <row r="18" spans="1:37" x14ac:dyDescent="0.25">
      <c r="A18" s="15">
        <v>45406</v>
      </c>
      <c r="B18" s="15" t="s">
        <v>33</v>
      </c>
      <c r="C18" s="17">
        <v>1</v>
      </c>
      <c r="D18" s="16" t="s">
        <v>40</v>
      </c>
      <c r="E18" s="17">
        <v>2</v>
      </c>
      <c r="F18" s="17" t="s">
        <v>21</v>
      </c>
      <c r="G18" s="17" t="s">
        <v>20</v>
      </c>
      <c r="H18" s="17">
        <v>1</v>
      </c>
      <c r="I18" s="17">
        <v>1</v>
      </c>
      <c r="J18" s="16" t="s">
        <v>20</v>
      </c>
      <c r="K18" s="16" t="s">
        <v>21</v>
      </c>
      <c r="L18" s="16" t="s">
        <v>21</v>
      </c>
      <c r="M18" s="15">
        <v>45405</v>
      </c>
      <c r="N18" s="16">
        <v>5</v>
      </c>
      <c r="O18" s="16">
        <v>4</v>
      </c>
      <c r="P18" s="16">
        <v>1</v>
      </c>
      <c r="Q18" s="16">
        <f t="shared" si="0"/>
        <v>0</v>
      </c>
      <c r="V18" s="4"/>
    </row>
    <row r="19" spans="1:37" x14ac:dyDescent="0.25">
      <c r="A19" s="3">
        <v>45407</v>
      </c>
      <c r="B19" s="3" t="s">
        <v>32</v>
      </c>
      <c r="C19" s="4">
        <v>1</v>
      </c>
      <c r="D19" s="2" t="s">
        <v>42</v>
      </c>
      <c r="E19" s="4">
        <v>3</v>
      </c>
      <c r="F19" s="4" t="s">
        <v>11</v>
      </c>
      <c r="G19" s="4" t="s">
        <v>10</v>
      </c>
      <c r="H19" s="4">
        <v>3</v>
      </c>
      <c r="I19" s="4">
        <v>0</v>
      </c>
      <c r="J19" s="2" t="s">
        <v>11</v>
      </c>
      <c r="K19" s="2" t="s">
        <v>10</v>
      </c>
      <c r="L19" s="2" t="s">
        <v>10</v>
      </c>
      <c r="M19" s="3">
        <v>45406</v>
      </c>
      <c r="N19" s="2">
        <v>5</v>
      </c>
      <c r="O19" s="2">
        <v>3</v>
      </c>
      <c r="P19" s="2">
        <v>0</v>
      </c>
      <c r="Q19" s="2">
        <f t="shared" si="0"/>
        <v>0</v>
      </c>
      <c r="V19" s="4"/>
    </row>
    <row r="20" spans="1:37" x14ac:dyDescent="0.25">
      <c r="A20" s="15">
        <v>45407</v>
      </c>
      <c r="B20" s="15" t="s">
        <v>32</v>
      </c>
      <c r="C20" s="17">
        <v>1</v>
      </c>
      <c r="D20" s="16" t="s">
        <v>38</v>
      </c>
      <c r="E20" s="17">
        <v>3</v>
      </c>
      <c r="F20" s="17" t="s">
        <v>1</v>
      </c>
      <c r="G20" s="17" t="s">
        <v>0</v>
      </c>
      <c r="H20" s="17">
        <v>3</v>
      </c>
      <c r="I20" s="17">
        <v>0</v>
      </c>
      <c r="J20" s="16" t="s">
        <v>1</v>
      </c>
      <c r="K20" s="16" t="s">
        <v>0</v>
      </c>
      <c r="L20" s="16" t="s">
        <v>1</v>
      </c>
      <c r="M20" s="15">
        <v>45406</v>
      </c>
      <c r="N20" s="16">
        <v>3</v>
      </c>
      <c r="O20" s="16">
        <v>2</v>
      </c>
      <c r="P20" s="16">
        <v>0</v>
      </c>
      <c r="Q20" s="16">
        <f t="shared" si="0"/>
        <v>1</v>
      </c>
      <c r="V20" s="4"/>
    </row>
    <row r="21" spans="1:37" x14ac:dyDescent="0.25">
      <c r="A21" s="3">
        <v>45408</v>
      </c>
      <c r="B21" s="3" t="s">
        <v>32</v>
      </c>
      <c r="C21" s="4">
        <v>1</v>
      </c>
      <c r="D21" s="2" t="s">
        <v>43</v>
      </c>
      <c r="E21" s="4">
        <v>3</v>
      </c>
      <c r="F21" s="4" t="s">
        <v>13</v>
      </c>
      <c r="G21" s="4" t="s">
        <v>12</v>
      </c>
      <c r="H21" s="4">
        <v>3</v>
      </c>
      <c r="I21" s="4">
        <v>0</v>
      </c>
      <c r="J21" s="2" t="s">
        <v>13</v>
      </c>
      <c r="K21" s="2" t="s">
        <v>12</v>
      </c>
      <c r="L21" s="2" t="s">
        <v>12</v>
      </c>
      <c r="M21" s="3">
        <v>45408</v>
      </c>
      <c r="N21" s="2">
        <v>3</v>
      </c>
      <c r="O21" s="2">
        <v>1</v>
      </c>
      <c r="P21" s="2">
        <v>0</v>
      </c>
      <c r="Q21" s="2">
        <f t="shared" si="0"/>
        <v>0</v>
      </c>
      <c r="V21" s="4"/>
    </row>
    <row r="22" spans="1:37" x14ac:dyDescent="0.25">
      <c r="A22" s="3">
        <v>45408</v>
      </c>
      <c r="B22" s="3" t="s">
        <v>33</v>
      </c>
      <c r="C22" s="4">
        <v>1</v>
      </c>
      <c r="D22" s="2" t="s">
        <v>41</v>
      </c>
      <c r="E22" s="4">
        <v>3</v>
      </c>
      <c r="F22" s="4" t="s">
        <v>15</v>
      </c>
      <c r="G22" s="4" t="s">
        <v>14</v>
      </c>
      <c r="H22" s="4">
        <v>1</v>
      </c>
      <c r="I22" s="4">
        <v>2</v>
      </c>
      <c r="J22" s="2" t="s">
        <v>15</v>
      </c>
      <c r="K22" s="2" t="s">
        <v>14</v>
      </c>
      <c r="L22" s="2" t="s">
        <v>14</v>
      </c>
      <c r="M22" s="3">
        <v>45408</v>
      </c>
      <c r="N22" s="2">
        <v>2</v>
      </c>
      <c r="O22" s="2">
        <v>6</v>
      </c>
      <c r="P22" s="2">
        <v>0</v>
      </c>
      <c r="Q22" s="2">
        <f t="shared" si="0"/>
        <v>1</v>
      </c>
      <c r="V22" s="4"/>
    </row>
    <row r="23" spans="1:37" x14ac:dyDescent="0.25">
      <c r="A23" s="3">
        <v>45408</v>
      </c>
      <c r="B23" s="3" t="s">
        <v>33</v>
      </c>
      <c r="C23" s="4">
        <v>1</v>
      </c>
      <c r="D23" s="2" t="s">
        <v>40</v>
      </c>
      <c r="E23" s="4">
        <v>3</v>
      </c>
      <c r="F23" s="4" t="s">
        <v>21</v>
      </c>
      <c r="G23" s="4" t="s">
        <v>20</v>
      </c>
      <c r="H23" s="4">
        <v>2</v>
      </c>
      <c r="I23" s="4">
        <v>1</v>
      </c>
      <c r="J23" s="2" t="s">
        <v>20</v>
      </c>
      <c r="K23" s="2" t="s">
        <v>21</v>
      </c>
      <c r="L23" s="2" t="s">
        <v>21</v>
      </c>
      <c r="M23" s="3">
        <v>45408</v>
      </c>
      <c r="N23" s="2">
        <v>1</v>
      </c>
      <c r="O23" s="2">
        <v>6</v>
      </c>
      <c r="P23" s="2">
        <v>0</v>
      </c>
      <c r="Q23" s="2">
        <f t="shared" si="0"/>
        <v>1</v>
      </c>
      <c r="V23" s="4"/>
    </row>
    <row r="24" spans="1:37" x14ac:dyDescent="0.25">
      <c r="A24" s="15">
        <v>45408</v>
      </c>
      <c r="B24" s="15" t="s">
        <v>33</v>
      </c>
      <c r="C24" s="17">
        <v>1</v>
      </c>
      <c r="D24" s="16" t="s">
        <v>44</v>
      </c>
      <c r="E24" s="17">
        <v>3</v>
      </c>
      <c r="F24" s="17" t="s">
        <v>17</v>
      </c>
      <c r="G24" s="17" t="s">
        <v>16</v>
      </c>
      <c r="H24" s="17">
        <v>2</v>
      </c>
      <c r="I24" s="17">
        <v>1</v>
      </c>
      <c r="J24" s="16" t="s">
        <v>17</v>
      </c>
      <c r="K24" s="16" t="s">
        <v>16</v>
      </c>
      <c r="L24" s="16" t="s">
        <v>16</v>
      </c>
      <c r="M24" s="15">
        <v>45408</v>
      </c>
      <c r="N24" s="16">
        <v>2</v>
      </c>
      <c r="O24" s="16">
        <v>1</v>
      </c>
      <c r="P24" s="16">
        <v>0</v>
      </c>
      <c r="Q24" s="16">
        <f t="shared" si="0"/>
        <v>0</v>
      </c>
      <c r="V24" s="4"/>
    </row>
    <row r="25" spans="1:37" x14ac:dyDescent="0.25">
      <c r="A25" s="3">
        <v>45409</v>
      </c>
      <c r="B25" s="3" t="s">
        <v>32</v>
      </c>
      <c r="C25" s="4">
        <v>1</v>
      </c>
      <c r="D25" s="2" t="s">
        <v>38</v>
      </c>
      <c r="E25" s="4">
        <v>4</v>
      </c>
      <c r="F25" s="4" t="s">
        <v>1</v>
      </c>
      <c r="G25" s="4" t="s">
        <v>0</v>
      </c>
      <c r="H25" s="4">
        <v>3</v>
      </c>
      <c r="I25" s="4">
        <v>1</v>
      </c>
      <c r="J25" s="2" t="s">
        <v>1</v>
      </c>
      <c r="K25" s="2" t="s">
        <v>0</v>
      </c>
      <c r="L25" s="2" t="s">
        <v>1</v>
      </c>
      <c r="M25" s="3">
        <v>45409</v>
      </c>
      <c r="N25" s="2">
        <v>2</v>
      </c>
      <c r="O25" s="2">
        <v>3</v>
      </c>
      <c r="P25" s="2">
        <v>2</v>
      </c>
      <c r="Q25" s="2">
        <f t="shared" si="0"/>
        <v>0</v>
      </c>
      <c r="V25" s="4"/>
    </row>
    <row r="26" spans="1:37" x14ac:dyDescent="0.25">
      <c r="A26" s="3">
        <v>45409</v>
      </c>
      <c r="B26" s="3" t="s">
        <v>32</v>
      </c>
      <c r="C26" s="4">
        <v>1</v>
      </c>
      <c r="D26" s="2" t="s">
        <v>42</v>
      </c>
      <c r="E26" s="4">
        <v>4</v>
      </c>
      <c r="F26" s="4" t="s">
        <v>11</v>
      </c>
      <c r="G26" s="4" t="s">
        <v>10</v>
      </c>
      <c r="H26" s="4">
        <v>3</v>
      </c>
      <c r="I26" s="4">
        <v>1</v>
      </c>
      <c r="J26" s="2" t="s">
        <v>11</v>
      </c>
      <c r="K26" s="2" t="s">
        <v>10</v>
      </c>
      <c r="L26" s="2" t="s">
        <v>10</v>
      </c>
      <c r="M26" s="3">
        <v>45409</v>
      </c>
      <c r="N26" s="2">
        <v>3</v>
      </c>
      <c r="O26" s="2">
        <v>6</v>
      </c>
      <c r="P26" s="2">
        <v>0</v>
      </c>
      <c r="Q26" s="2">
        <f t="shared" si="0"/>
        <v>1</v>
      </c>
      <c r="V26" s="4"/>
    </row>
    <row r="27" spans="1:37" x14ac:dyDescent="0.25">
      <c r="A27" s="3">
        <v>45409</v>
      </c>
      <c r="B27" s="3" t="s">
        <v>32</v>
      </c>
      <c r="C27" s="4">
        <v>1</v>
      </c>
      <c r="D27" s="2" t="s">
        <v>39</v>
      </c>
      <c r="E27" s="4">
        <v>4</v>
      </c>
      <c r="F27" s="4" t="s">
        <v>3</v>
      </c>
      <c r="G27" s="4" t="s">
        <v>2</v>
      </c>
      <c r="H27" s="4">
        <v>3</v>
      </c>
      <c r="I27" s="4">
        <v>1</v>
      </c>
      <c r="J27" s="2" t="s">
        <v>3</v>
      </c>
      <c r="K27" s="2" t="s">
        <v>2</v>
      </c>
      <c r="L27" s="2" t="s">
        <v>3</v>
      </c>
      <c r="M27" s="3">
        <v>45409</v>
      </c>
      <c r="N27" s="2">
        <v>3</v>
      </c>
      <c r="O27" s="2">
        <v>1</v>
      </c>
      <c r="P27" s="2">
        <v>0</v>
      </c>
      <c r="Q27" s="2">
        <f t="shared" si="0"/>
        <v>1</v>
      </c>
      <c r="V27" s="4"/>
    </row>
    <row r="28" spans="1:37" x14ac:dyDescent="0.25">
      <c r="A28" s="15">
        <v>45409</v>
      </c>
      <c r="B28" s="15" t="s">
        <v>33</v>
      </c>
      <c r="C28" s="17">
        <v>1</v>
      </c>
      <c r="D28" s="16" t="s">
        <v>45</v>
      </c>
      <c r="E28" s="17">
        <v>3</v>
      </c>
      <c r="F28" s="17" t="s">
        <v>19</v>
      </c>
      <c r="G28" s="17" t="s">
        <v>18</v>
      </c>
      <c r="H28" s="17">
        <v>1</v>
      </c>
      <c r="I28" s="17">
        <v>2</v>
      </c>
      <c r="J28" s="16" t="s">
        <v>19</v>
      </c>
      <c r="K28" s="16" t="s">
        <v>18</v>
      </c>
      <c r="L28" s="16" t="s">
        <v>19</v>
      </c>
      <c r="M28" s="15">
        <v>45409</v>
      </c>
      <c r="N28" s="16">
        <v>3</v>
      </c>
      <c r="O28" s="16">
        <v>2</v>
      </c>
      <c r="P28" s="16">
        <v>1</v>
      </c>
      <c r="Q28" s="16">
        <f t="shared" si="0"/>
        <v>1</v>
      </c>
      <c r="V28" s="4"/>
    </row>
    <row r="29" spans="1:37" x14ac:dyDescent="0.25">
      <c r="A29" s="3">
        <v>45410</v>
      </c>
      <c r="B29" s="3" t="s">
        <v>33</v>
      </c>
      <c r="C29" s="4">
        <v>1</v>
      </c>
      <c r="D29" s="2" t="s">
        <v>41</v>
      </c>
      <c r="E29" s="4">
        <v>4</v>
      </c>
      <c r="F29" s="4" t="s">
        <v>15</v>
      </c>
      <c r="G29" s="4" t="s">
        <v>14</v>
      </c>
      <c r="H29" s="4">
        <v>1</v>
      </c>
      <c r="I29" s="4">
        <v>3</v>
      </c>
      <c r="J29" s="2" t="s">
        <v>15</v>
      </c>
      <c r="K29" s="2" t="s">
        <v>14</v>
      </c>
      <c r="L29" s="2" t="s">
        <v>14</v>
      </c>
      <c r="M29" s="3">
        <v>45410</v>
      </c>
      <c r="N29" s="2">
        <v>1</v>
      </c>
      <c r="O29" s="2">
        <v>5</v>
      </c>
      <c r="P29" s="2">
        <v>0</v>
      </c>
      <c r="Q29" s="2">
        <f t="shared" si="0"/>
        <v>1</v>
      </c>
      <c r="V29" s="4"/>
    </row>
    <row r="30" spans="1:37" x14ac:dyDescent="0.25">
      <c r="A30" s="3">
        <v>45410</v>
      </c>
      <c r="B30" s="3" t="s">
        <v>33</v>
      </c>
      <c r="C30" s="4">
        <v>1</v>
      </c>
      <c r="D30" s="2" t="s">
        <v>44</v>
      </c>
      <c r="E30" s="4">
        <v>4</v>
      </c>
      <c r="F30" s="4" t="s">
        <v>17</v>
      </c>
      <c r="G30" s="4" t="s">
        <v>16</v>
      </c>
      <c r="H30" s="4">
        <v>3</v>
      </c>
      <c r="I30" s="4">
        <v>1</v>
      </c>
      <c r="J30" s="2" t="s">
        <v>17</v>
      </c>
      <c r="K30" s="2" t="s">
        <v>16</v>
      </c>
      <c r="L30" s="2" t="s">
        <v>16</v>
      </c>
      <c r="M30" s="3">
        <v>45410</v>
      </c>
      <c r="N30" s="2">
        <v>4</v>
      </c>
      <c r="O30" s="2">
        <v>3</v>
      </c>
      <c r="P30" s="2">
        <v>1</v>
      </c>
      <c r="Q30" s="2">
        <f t="shared" si="0"/>
        <v>0</v>
      </c>
      <c r="V30" s="4"/>
    </row>
    <row r="31" spans="1:37" x14ac:dyDescent="0.25">
      <c r="A31" s="3">
        <v>45410</v>
      </c>
      <c r="B31" s="3" t="s">
        <v>32</v>
      </c>
      <c r="C31" s="4">
        <v>1</v>
      </c>
      <c r="D31" s="2" t="s">
        <v>43</v>
      </c>
      <c r="E31" s="4">
        <v>4</v>
      </c>
      <c r="F31" s="4" t="s">
        <v>13</v>
      </c>
      <c r="G31" s="4" t="s">
        <v>12</v>
      </c>
      <c r="H31" s="4">
        <v>4</v>
      </c>
      <c r="I31" s="4">
        <v>0</v>
      </c>
      <c r="J31" s="2" t="s">
        <v>13</v>
      </c>
      <c r="K31" s="2" t="s">
        <v>12</v>
      </c>
      <c r="L31" s="2" t="s">
        <v>13</v>
      </c>
      <c r="M31" s="3">
        <v>45410</v>
      </c>
      <c r="N31" s="2">
        <v>4</v>
      </c>
      <c r="O31" s="2">
        <v>2</v>
      </c>
      <c r="P31" s="2">
        <v>0</v>
      </c>
      <c r="Q31" s="2">
        <f t="shared" si="0"/>
        <v>1</v>
      </c>
      <c r="V31" s="4"/>
    </row>
    <row r="32" spans="1:37" x14ac:dyDescent="0.25">
      <c r="A32" s="15">
        <v>45410</v>
      </c>
      <c r="B32" s="15" t="s">
        <v>33</v>
      </c>
      <c r="C32" s="17">
        <v>1</v>
      </c>
      <c r="D32" s="16" t="s">
        <v>40</v>
      </c>
      <c r="E32" s="17">
        <v>4</v>
      </c>
      <c r="F32" s="17" t="s">
        <v>21</v>
      </c>
      <c r="G32" s="17" t="s">
        <v>20</v>
      </c>
      <c r="H32" s="17">
        <v>3</v>
      </c>
      <c r="I32" s="17">
        <v>1</v>
      </c>
      <c r="J32" s="16" t="s">
        <v>21</v>
      </c>
      <c r="K32" s="16" t="s">
        <v>20</v>
      </c>
      <c r="L32" s="16" t="s">
        <v>21</v>
      </c>
      <c r="M32" s="15">
        <v>45410</v>
      </c>
      <c r="N32" s="16">
        <v>1</v>
      </c>
      <c r="O32" s="16">
        <v>0</v>
      </c>
      <c r="P32" s="16">
        <v>0</v>
      </c>
      <c r="Q32" s="16">
        <f t="shared" si="0"/>
        <v>1</v>
      </c>
      <c r="V32" s="4"/>
    </row>
    <row r="33" spans="1:22" x14ac:dyDescent="0.25">
      <c r="A33" s="3">
        <v>45411</v>
      </c>
      <c r="B33" s="3" t="s">
        <v>32</v>
      </c>
      <c r="C33" s="4">
        <v>1</v>
      </c>
      <c r="D33" s="2" t="s">
        <v>42</v>
      </c>
      <c r="E33" s="4">
        <v>5</v>
      </c>
      <c r="F33" s="4" t="s">
        <v>11</v>
      </c>
      <c r="G33" s="4" t="s">
        <v>10</v>
      </c>
      <c r="H33" s="4">
        <v>4</v>
      </c>
      <c r="I33" s="4">
        <v>1</v>
      </c>
      <c r="J33" s="2" t="s">
        <v>10</v>
      </c>
      <c r="K33" s="2" t="s">
        <v>11</v>
      </c>
      <c r="L33" s="2" t="s">
        <v>11</v>
      </c>
      <c r="M33" s="3">
        <v>45410</v>
      </c>
      <c r="N33" s="2">
        <v>1</v>
      </c>
      <c r="O33" s="2">
        <v>6</v>
      </c>
      <c r="P33" s="2">
        <v>0</v>
      </c>
      <c r="Q33" s="2">
        <f>IF($N33=$O33, 0, IF($J34=$L33, IF($N33&gt;$O33, 1, 0), IF($O33&gt;$N33, 1, 0)))</f>
        <v>1</v>
      </c>
      <c r="V33" s="4"/>
    </row>
    <row r="34" spans="1:22" x14ac:dyDescent="0.25">
      <c r="A34" s="15">
        <v>45411</v>
      </c>
      <c r="B34" s="15" t="s">
        <v>33</v>
      </c>
      <c r="C34" s="17">
        <v>1</v>
      </c>
      <c r="D34" s="16" t="s">
        <v>45</v>
      </c>
      <c r="E34" s="17">
        <v>4</v>
      </c>
      <c r="F34" s="17" t="s">
        <v>19</v>
      </c>
      <c r="G34" s="17" t="s">
        <v>18</v>
      </c>
      <c r="H34" s="17">
        <v>2</v>
      </c>
      <c r="I34" s="17">
        <v>2</v>
      </c>
      <c r="J34" s="16" t="s">
        <v>19</v>
      </c>
      <c r="K34" s="16" t="s">
        <v>18</v>
      </c>
      <c r="L34" s="16" t="s">
        <v>18</v>
      </c>
      <c r="M34" s="15">
        <v>45411</v>
      </c>
      <c r="N34" s="16">
        <v>4</v>
      </c>
      <c r="O34" s="16">
        <v>2</v>
      </c>
      <c r="P34" s="16">
        <v>0</v>
      </c>
      <c r="Q34" s="16">
        <f>IF($N34=$O34, 0, IF($J35=$L34, IF($N34&gt;$O34, 1, 0), IF($O34&gt;$N34, 1, 0)))</f>
        <v>0</v>
      </c>
      <c r="V34" s="4"/>
    </row>
    <row r="35" spans="1:22" x14ac:dyDescent="0.25">
      <c r="A35" s="3">
        <v>45412</v>
      </c>
      <c r="B35" s="2" t="s">
        <v>32</v>
      </c>
      <c r="C35" s="4">
        <v>1</v>
      </c>
      <c r="D35" s="2" t="s">
        <v>39</v>
      </c>
      <c r="E35" s="4">
        <v>5</v>
      </c>
      <c r="F35" s="4" t="s">
        <v>3</v>
      </c>
      <c r="G35" s="4" t="s">
        <v>2</v>
      </c>
      <c r="H35" s="4">
        <v>3</v>
      </c>
      <c r="I35" s="4">
        <v>2</v>
      </c>
      <c r="J35" s="2" t="s">
        <v>2</v>
      </c>
      <c r="K35" s="2" t="s">
        <v>3</v>
      </c>
      <c r="L35" s="2" t="s">
        <v>2</v>
      </c>
      <c r="M35" s="3">
        <v>45411</v>
      </c>
      <c r="N35" s="2">
        <v>2</v>
      </c>
      <c r="O35" s="2">
        <v>1</v>
      </c>
      <c r="P35" s="2">
        <v>1</v>
      </c>
      <c r="Q35" s="2">
        <f t="shared" ref="Q35:Q49" si="1">IF($N35=$O35, 0, IF($J35=$L35, IF($N35&gt;$O35, 1, 0), IF($O35&gt;$N35, 1, 0)))</f>
        <v>1</v>
      </c>
      <c r="V35" s="4"/>
    </row>
    <row r="36" spans="1:22" x14ac:dyDescent="0.25">
      <c r="A36" s="3">
        <v>45412</v>
      </c>
      <c r="B36" s="2" t="s">
        <v>32</v>
      </c>
      <c r="C36" s="4">
        <v>1</v>
      </c>
      <c r="D36" s="2" t="s">
        <v>38</v>
      </c>
      <c r="E36" s="4">
        <v>5</v>
      </c>
      <c r="F36" s="4" t="s">
        <v>1</v>
      </c>
      <c r="G36" s="4" t="s">
        <v>0</v>
      </c>
      <c r="H36" s="4">
        <v>4</v>
      </c>
      <c r="I36" s="4">
        <v>1</v>
      </c>
      <c r="J36" s="2" t="s">
        <v>0</v>
      </c>
      <c r="K36" s="2" t="s">
        <v>1</v>
      </c>
      <c r="L36" s="2" t="s">
        <v>1</v>
      </c>
      <c r="M36" s="3">
        <v>45411</v>
      </c>
      <c r="N36" s="2">
        <v>3</v>
      </c>
      <c r="O36" s="2">
        <v>6</v>
      </c>
      <c r="P36" s="2">
        <v>0</v>
      </c>
      <c r="Q36" s="2">
        <f t="shared" si="1"/>
        <v>1</v>
      </c>
      <c r="V36" s="4"/>
    </row>
    <row r="37" spans="1:22" x14ac:dyDescent="0.25">
      <c r="A37" s="3">
        <v>45412</v>
      </c>
      <c r="B37" s="2" t="s">
        <v>33</v>
      </c>
      <c r="C37" s="4">
        <v>1</v>
      </c>
      <c r="D37" s="2" t="s">
        <v>41</v>
      </c>
      <c r="E37" s="4">
        <v>5</v>
      </c>
      <c r="F37" s="4" t="s">
        <v>15</v>
      </c>
      <c r="G37" s="4" t="s">
        <v>14</v>
      </c>
      <c r="H37" s="4">
        <v>1</v>
      </c>
      <c r="I37" s="4">
        <v>4</v>
      </c>
      <c r="J37" s="2" t="s">
        <v>14</v>
      </c>
      <c r="K37" s="2" t="s">
        <v>15</v>
      </c>
      <c r="L37" s="2" t="s">
        <v>15</v>
      </c>
      <c r="M37" s="3">
        <v>45411</v>
      </c>
      <c r="N37" s="2">
        <v>6</v>
      </c>
      <c r="O37" s="2">
        <v>3</v>
      </c>
      <c r="P37" s="2">
        <v>0</v>
      </c>
      <c r="Q37" s="2">
        <f t="shared" si="1"/>
        <v>0</v>
      </c>
      <c r="V37" s="4"/>
    </row>
    <row r="38" spans="1:22" x14ac:dyDescent="0.25">
      <c r="A38" s="15">
        <v>45412</v>
      </c>
      <c r="B38" s="16" t="s">
        <v>33</v>
      </c>
      <c r="C38" s="17">
        <v>1</v>
      </c>
      <c r="D38" s="16" t="s">
        <v>44</v>
      </c>
      <c r="E38" s="17">
        <v>5</v>
      </c>
      <c r="F38" s="17" t="s">
        <v>17</v>
      </c>
      <c r="G38" s="17" t="s">
        <v>16</v>
      </c>
      <c r="H38" s="17">
        <v>2</v>
      </c>
      <c r="I38" s="17">
        <v>3</v>
      </c>
      <c r="J38" s="16" t="s">
        <v>16</v>
      </c>
      <c r="K38" s="16" t="s">
        <v>17</v>
      </c>
      <c r="L38" s="16" t="s">
        <v>17</v>
      </c>
      <c r="M38" s="15">
        <v>45411</v>
      </c>
      <c r="N38" s="16">
        <v>2</v>
      </c>
      <c r="O38" s="16">
        <v>1</v>
      </c>
      <c r="P38" s="16">
        <v>0</v>
      </c>
      <c r="Q38" s="16">
        <f t="shared" si="1"/>
        <v>0</v>
      </c>
      <c r="V38" s="4"/>
    </row>
    <row r="39" spans="1:22" x14ac:dyDescent="0.25">
      <c r="A39" s="3">
        <v>45413</v>
      </c>
      <c r="B39" s="2" t="s">
        <v>33</v>
      </c>
      <c r="C39" s="4">
        <v>1</v>
      </c>
      <c r="D39" s="2" t="s">
        <v>45</v>
      </c>
      <c r="E39" s="4">
        <v>5</v>
      </c>
      <c r="F39" s="4" t="s">
        <v>19</v>
      </c>
      <c r="G39" s="4" t="s">
        <v>18</v>
      </c>
      <c r="H39" s="4">
        <v>3</v>
      </c>
      <c r="I39" s="4">
        <v>2</v>
      </c>
      <c r="J39" s="2" t="s">
        <v>18</v>
      </c>
      <c r="K39" s="2" t="s">
        <v>19</v>
      </c>
      <c r="L39" s="2" t="s">
        <v>19</v>
      </c>
      <c r="M39" s="3">
        <v>45413</v>
      </c>
      <c r="N39" s="2">
        <v>2</v>
      </c>
      <c r="O39" s="2">
        <v>4</v>
      </c>
      <c r="P39" s="2">
        <v>0</v>
      </c>
      <c r="Q39" s="2">
        <f t="shared" si="1"/>
        <v>1</v>
      </c>
      <c r="V39" s="4"/>
    </row>
    <row r="40" spans="1:22" x14ac:dyDescent="0.25">
      <c r="A40" s="15">
        <v>45413</v>
      </c>
      <c r="B40" s="16" t="s">
        <v>33</v>
      </c>
      <c r="C40" s="17">
        <v>1</v>
      </c>
      <c r="D40" s="16" t="s">
        <v>40</v>
      </c>
      <c r="E40" s="17">
        <v>5</v>
      </c>
      <c r="F40" s="17" t="s">
        <v>21</v>
      </c>
      <c r="G40" s="17" t="s">
        <v>20</v>
      </c>
      <c r="H40" s="17">
        <v>4</v>
      </c>
      <c r="I40" s="17">
        <v>1</v>
      </c>
      <c r="J40" s="16" t="s">
        <v>20</v>
      </c>
      <c r="K40" s="16" t="s">
        <v>21</v>
      </c>
      <c r="L40" s="16" t="s">
        <v>21</v>
      </c>
      <c r="M40" s="15">
        <v>45413</v>
      </c>
      <c r="N40" s="16">
        <v>3</v>
      </c>
      <c r="O40" s="16">
        <v>4</v>
      </c>
      <c r="P40" s="16">
        <v>0</v>
      </c>
      <c r="Q40" s="16">
        <f t="shared" si="1"/>
        <v>1</v>
      </c>
      <c r="V40" s="4"/>
    </row>
    <row r="41" spans="1:22" x14ac:dyDescent="0.25">
      <c r="A41" s="18">
        <v>45414</v>
      </c>
      <c r="B41" s="19" t="s">
        <v>32</v>
      </c>
      <c r="C41" s="20">
        <v>1</v>
      </c>
      <c r="D41" s="19" t="s">
        <v>39</v>
      </c>
      <c r="E41" s="20">
        <v>6</v>
      </c>
      <c r="F41" s="20" t="s">
        <v>3</v>
      </c>
      <c r="G41" s="20" t="s">
        <v>2</v>
      </c>
      <c r="H41" s="20">
        <v>3</v>
      </c>
      <c r="I41" s="20">
        <v>3</v>
      </c>
      <c r="J41" s="19" t="s">
        <v>3</v>
      </c>
      <c r="K41" s="19" t="s">
        <v>2</v>
      </c>
      <c r="L41" s="19" t="s">
        <v>2</v>
      </c>
      <c r="M41" s="21">
        <v>45414</v>
      </c>
      <c r="N41" s="19">
        <v>1</v>
      </c>
      <c r="O41" s="19">
        <v>2</v>
      </c>
      <c r="P41" s="19">
        <v>0</v>
      </c>
      <c r="Q41" s="22">
        <f t="shared" si="1"/>
        <v>1</v>
      </c>
      <c r="V41" s="4"/>
    </row>
    <row r="42" spans="1:22" x14ac:dyDescent="0.25">
      <c r="A42" s="3">
        <v>45415</v>
      </c>
      <c r="B42" s="2" t="s">
        <v>33</v>
      </c>
      <c r="C42" s="4">
        <v>1</v>
      </c>
      <c r="D42" s="2" t="s">
        <v>44</v>
      </c>
      <c r="E42" s="4">
        <v>6</v>
      </c>
      <c r="F42" s="4" t="s">
        <v>17</v>
      </c>
      <c r="G42" s="4" t="s">
        <v>16</v>
      </c>
      <c r="H42" s="4">
        <v>4</v>
      </c>
      <c r="I42" s="4">
        <v>2</v>
      </c>
      <c r="J42" s="2" t="s">
        <v>17</v>
      </c>
      <c r="K42" s="2" t="s">
        <v>16</v>
      </c>
      <c r="L42" s="2" t="s">
        <v>16</v>
      </c>
      <c r="M42" s="3">
        <v>45414</v>
      </c>
      <c r="N42" s="2">
        <v>1</v>
      </c>
      <c r="O42" s="2">
        <v>0</v>
      </c>
      <c r="P42" s="2">
        <v>0</v>
      </c>
      <c r="Q42" s="2">
        <f t="shared" si="1"/>
        <v>0</v>
      </c>
    </row>
    <row r="43" spans="1:22" x14ac:dyDescent="0.25">
      <c r="A43" s="15">
        <v>45415</v>
      </c>
      <c r="B43" s="16" t="s">
        <v>33</v>
      </c>
      <c r="C43" s="17">
        <v>1</v>
      </c>
      <c r="D43" s="16" t="s">
        <v>45</v>
      </c>
      <c r="E43" s="17">
        <v>6</v>
      </c>
      <c r="F43" s="17" t="s">
        <v>19</v>
      </c>
      <c r="G43" s="17" t="s">
        <v>18</v>
      </c>
      <c r="H43" s="17">
        <v>3</v>
      </c>
      <c r="I43" s="17">
        <v>3</v>
      </c>
      <c r="J43" s="16" t="s">
        <v>19</v>
      </c>
      <c r="K43" s="16" t="s">
        <v>18</v>
      </c>
      <c r="L43" s="16" t="s">
        <v>19</v>
      </c>
      <c r="M43" s="15">
        <v>45414</v>
      </c>
      <c r="N43" s="16">
        <v>0</v>
      </c>
      <c r="O43" s="16">
        <v>2</v>
      </c>
      <c r="P43" s="16">
        <v>0</v>
      </c>
      <c r="Q43" s="16">
        <f t="shared" si="1"/>
        <v>0</v>
      </c>
    </row>
    <row r="44" spans="1:22" x14ac:dyDescent="0.25">
      <c r="A44" s="21">
        <v>45416</v>
      </c>
      <c r="B44" s="19" t="s">
        <v>32</v>
      </c>
      <c r="C44" s="20">
        <v>1</v>
      </c>
      <c r="D44" s="19" t="s">
        <v>39</v>
      </c>
      <c r="E44" s="20">
        <v>7</v>
      </c>
      <c r="F44" s="20" t="s">
        <v>3</v>
      </c>
      <c r="G44" s="20" t="s">
        <v>2</v>
      </c>
      <c r="H44" s="20">
        <v>4</v>
      </c>
      <c r="I44" s="20">
        <v>3</v>
      </c>
      <c r="J44" s="19" t="s">
        <v>2</v>
      </c>
      <c r="K44" s="19" t="s">
        <v>3</v>
      </c>
      <c r="L44" s="19" t="s">
        <v>2</v>
      </c>
      <c r="M44" s="21">
        <v>45414</v>
      </c>
      <c r="N44" s="19">
        <v>1</v>
      </c>
      <c r="O44" s="19">
        <v>2</v>
      </c>
      <c r="P44" s="19">
        <v>1</v>
      </c>
      <c r="Q44" s="19">
        <f t="shared" si="1"/>
        <v>0</v>
      </c>
    </row>
    <row r="45" spans="1:22" ht="15.75" thickBot="1" x14ac:dyDescent="0.3">
      <c r="A45" s="24">
        <v>45417</v>
      </c>
      <c r="B45" s="25" t="s">
        <v>33</v>
      </c>
      <c r="C45" s="26">
        <v>1</v>
      </c>
      <c r="D45" s="25" t="s">
        <v>45</v>
      </c>
      <c r="E45" s="26">
        <v>7</v>
      </c>
      <c r="F45" s="26" t="s">
        <v>19</v>
      </c>
      <c r="G45" s="26" t="s">
        <v>18</v>
      </c>
      <c r="H45" s="26">
        <v>4</v>
      </c>
      <c r="I45" s="26">
        <v>3</v>
      </c>
      <c r="J45" s="25" t="s">
        <v>18</v>
      </c>
      <c r="K45" s="25" t="s">
        <v>19</v>
      </c>
      <c r="L45" s="25" t="s">
        <v>19</v>
      </c>
      <c r="M45" s="24">
        <v>45414</v>
      </c>
      <c r="N45" s="25">
        <v>1</v>
      </c>
      <c r="O45" s="25">
        <v>2</v>
      </c>
      <c r="P45" s="25">
        <v>0</v>
      </c>
      <c r="Q45" s="25">
        <f t="shared" si="1"/>
        <v>1</v>
      </c>
    </row>
    <row r="46" spans="1:22" ht="15.75" thickTop="1" x14ac:dyDescent="0.25">
      <c r="A46" s="15">
        <v>45417</v>
      </c>
      <c r="B46" s="16" t="s">
        <v>32</v>
      </c>
      <c r="C46" s="17">
        <v>2</v>
      </c>
      <c r="D46" s="16" t="s">
        <v>58</v>
      </c>
      <c r="E46" s="17">
        <v>1</v>
      </c>
      <c r="F46" s="17" t="s">
        <v>13</v>
      </c>
      <c r="G46" s="17" t="s">
        <v>1</v>
      </c>
      <c r="H46" s="17">
        <v>1</v>
      </c>
      <c r="I46" s="17">
        <v>0</v>
      </c>
      <c r="J46" s="16" t="s">
        <v>1</v>
      </c>
      <c r="K46" s="16" t="s">
        <v>13</v>
      </c>
      <c r="L46" s="16" t="s">
        <v>13</v>
      </c>
      <c r="M46" s="15">
        <v>45415</v>
      </c>
      <c r="N46" s="16">
        <v>3</v>
      </c>
      <c r="O46" s="16">
        <v>4</v>
      </c>
      <c r="P46" s="16">
        <v>0</v>
      </c>
      <c r="Q46" s="16">
        <f t="shared" si="1"/>
        <v>1</v>
      </c>
    </row>
    <row r="47" spans="1:22" x14ac:dyDescent="0.25">
      <c r="A47" s="21">
        <v>45418</v>
      </c>
      <c r="B47" s="19" t="s">
        <v>32</v>
      </c>
      <c r="C47" s="20">
        <v>2</v>
      </c>
      <c r="D47" s="19" t="s">
        <v>59</v>
      </c>
      <c r="E47" s="20">
        <v>1</v>
      </c>
      <c r="F47" s="20" t="s">
        <v>11</v>
      </c>
      <c r="G47" s="20" t="s">
        <v>3</v>
      </c>
      <c r="H47" s="20">
        <v>0</v>
      </c>
      <c r="I47" s="20">
        <v>1</v>
      </c>
      <c r="J47" s="19" t="s">
        <v>3</v>
      </c>
      <c r="K47" s="19" t="s">
        <v>11</v>
      </c>
      <c r="L47" s="19" t="s">
        <v>11</v>
      </c>
      <c r="M47" s="21">
        <v>45417</v>
      </c>
      <c r="N47" s="19">
        <v>5</v>
      </c>
      <c r="O47" s="19">
        <v>1</v>
      </c>
      <c r="P47" s="19">
        <v>0</v>
      </c>
      <c r="Q47" s="19">
        <f t="shared" si="1"/>
        <v>0</v>
      </c>
    </row>
    <row r="48" spans="1:22" x14ac:dyDescent="0.25">
      <c r="A48" s="3">
        <v>45419</v>
      </c>
      <c r="B48" s="2" t="s">
        <v>32</v>
      </c>
      <c r="C48" s="4">
        <v>2</v>
      </c>
      <c r="D48" s="2" t="s">
        <v>58</v>
      </c>
      <c r="E48" s="4">
        <v>2</v>
      </c>
      <c r="F48" s="4" t="s">
        <v>13</v>
      </c>
      <c r="G48" s="4" t="s">
        <v>1</v>
      </c>
      <c r="H48" s="4">
        <v>2</v>
      </c>
      <c r="I48" s="4">
        <v>0</v>
      </c>
      <c r="J48" s="2" t="s">
        <v>1</v>
      </c>
      <c r="K48" s="2" t="s">
        <v>13</v>
      </c>
      <c r="L48" s="2" t="s">
        <v>1</v>
      </c>
      <c r="M48" s="3">
        <v>45417</v>
      </c>
      <c r="N48" s="2">
        <v>3</v>
      </c>
      <c r="O48" s="2">
        <v>4</v>
      </c>
      <c r="P48" s="2">
        <v>2</v>
      </c>
      <c r="Q48" s="2">
        <f t="shared" si="1"/>
        <v>0</v>
      </c>
    </row>
    <row r="49" spans="1:17" x14ac:dyDescent="0.25">
      <c r="A49" s="15">
        <v>45419</v>
      </c>
      <c r="B49" s="16" t="s">
        <v>33</v>
      </c>
      <c r="C49" s="17">
        <v>2</v>
      </c>
      <c r="D49" s="16" t="s">
        <v>60</v>
      </c>
      <c r="E49" s="17">
        <v>1</v>
      </c>
      <c r="F49" s="17" t="s">
        <v>19</v>
      </c>
      <c r="G49" s="17" t="s">
        <v>14</v>
      </c>
      <c r="H49" s="17">
        <v>0</v>
      </c>
      <c r="I49" s="17">
        <v>1</v>
      </c>
      <c r="J49" s="16" t="s">
        <v>14</v>
      </c>
      <c r="K49" s="16" t="s">
        <v>19</v>
      </c>
      <c r="L49" s="16" t="s">
        <v>14</v>
      </c>
      <c r="M49" s="15">
        <v>45419</v>
      </c>
      <c r="N49" s="16">
        <v>4</v>
      </c>
      <c r="O49" s="16">
        <v>3</v>
      </c>
      <c r="P49" s="16">
        <v>1</v>
      </c>
      <c r="Q49" s="16">
        <f t="shared" si="1"/>
        <v>1</v>
      </c>
    </row>
    <row r="50" spans="1:17" x14ac:dyDescent="0.25">
      <c r="A50" s="3">
        <v>45420</v>
      </c>
      <c r="B50" s="2" t="s">
        <v>33</v>
      </c>
      <c r="C50" s="4">
        <v>2</v>
      </c>
      <c r="D50" s="2" t="s">
        <v>64</v>
      </c>
      <c r="E50" s="4">
        <v>1</v>
      </c>
      <c r="F50" s="4" t="s">
        <v>17</v>
      </c>
      <c r="G50" s="4" t="s">
        <v>21</v>
      </c>
      <c r="H50" s="4">
        <v>1</v>
      </c>
      <c r="I50" s="4">
        <v>0</v>
      </c>
      <c r="J50" s="2" t="s">
        <v>21</v>
      </c>
      <c r="K50" s="2" t="s">
        <v>17</v>
      </c>
      <c r="L50" s="2" t="s">
        <v>17</v>
      </c>
      <c r="M50" s="3">
        <v>45419</v>
      </c>
      <c r="N50" s="2">
        <v>4</v>
      </c>
      <c r="O50" s="2">
        <v>5</v>
      </c>
      <c r="P50" s="2">
        <v>0</v>
      </c>
      <c r="Q50" s="2">
        <f>IF($N50=$O50, 0, IF($J50=$L50, IF($N50&gt;$O50, 1, 0), IF($O50&gt;$N50, 1, 0)))</f>
        <v>1</v>
      </c>
    </row>
    <row r="51" spans="1:17" x14ac:dyDescent="0.25">
      <c r="A51" s="15">
        <v>45420</v>
      </c>
      <c r="B51" s="16" t="s">
        <v>32</v>
      </c>
      <c r="C51" s="17">
        <v>2</v>
      </c>
      <c r="D51" s="16" t="s">
        <v>59</v>
      </c>
      <c r="E51" s="17">
        <v>2</v>
      </c>
      <c r="F51" s="17" t="s">
        <v>11</v>
      </c>
      <c r="G51" s="17" t="s">
        <v>3</v>
      </c>
      <c r="H51" s="17">
        <v>1</v>
      </c>
      <c r="I51" s="17">
        <v>1</v>
      </c>
      <c r="J51" s="16" t="s">
        <v>3</v>
      </c>
      <c r="K51" s="16" t="s">
        <v>11</v>
      </c>
      <c r="L51" s="16" t="s">
        <v>11</v>
      </c>
      <c r="M51" s="15">
        <v>45419</v>
      </c>
      <c r="N51" s="16">
        <v>1</v>
      </c>
      <c r="O51" s="16">
        <v>6</v>
      </c>
      <c r="P51" s="16">
        <v>0</v>
      </c>
      <c r="Q51" s="16">
        <f>IF($N51=$O51, 0, IF($J51=$L51, IF($N51&gt;$O51, 1, 0), IF($O51&gt;$N51, 1, 0)))</f>
        <v>1</v>
      </c>
    </row>
    <row r="52" spans="1:17" x14ac:dyDescent="0.25">
      <c r="A52" s="3">
        <v>45421</v>
      </c>
      <c r="B52" s="2" t="s">
        <v>32</v>
      </c>
      <c r="C52" s="4">
        <v>2</v>
      </c>
      <c r="D52" s="5" t="s">
        <v>58</v>
      </c>
      <c r="E52" s="4">
        <v>3</v>
      </c>
      <c r="F52" s="4" t="s">
        <v>13</v>
      </c>
      <c r="G52" s="4" t="s">
        <v>1</v>
      </c>
      <c r="H52" s="4">
        <v>3</v>
      </c>
      <c r="I52" s="4">
        <v>0</v>
      </c>
      <c r="J52" s="2" t="s">
        <v>13</v>
      </c>
      <c r="K52" s="2" t="s">
        <v>1</v>
      </c>
      <c r="L52" s="2" t="s">
        <v>1</v>
      </c>
      <c r="M52" s="3">
        <v>45421</v>
      </c>
      <c r="N52" s="2">
        <v>2</v>
      </c>
      <c r="O52" s="2">
        <v>2</v>
      </c>
      <c r="P52" s="2">
        <v>1</v>
      </c>
      <c r="Q52" s="2">
        <f t="shared" ref="Q52:Q63" si="2">IF($N52=$O52, 0, IF($J52=$L52, IF($N52&gt;$O52, 1, 0), IF($O52&gt;$N52, 1, 0)))</f>
        <v>0</v>
      </c>
    </row>
    <row r="53" spans="1:17" x14ac:dyDescent="0.25">
      <c r="A53" s="15">
        <v>45421</v>
      </c>
      <c r="B53" s="16" t="s">
        <v>33</v>
      </c>
      <c r="C53" s="17">
        <v>2</v>
      </c>
      <c r="D53" s="23" t="s">
        <v>60</v>
      </c>
      <c r="E53" s="17">
        <v>2</v>
      </c>
      <c r="F53" s="17" t="s">
        <v>19</v>
      </c>
      <c r="G53" s="17" t="s">
        <v>14</v>
      </c>
      <c r="H53" s="17">
        <v>1</v>
      </c>
      <c r="I53" s="17">
        <v>1</v>
      </c>
      <c r="J53" s="16" t="s">
        <v>14</v>
      </c>
      <c r="K53" s="16" t="s">
        <v>19</v>
      </c>
      <c r="L53" s="16" t="s">
        <v>19</v>
      </c>
      <c r="M53" s="15">
        <v>45421</v>
      </c>
      <c r="N53" s="16">
        <v>3</v>
      </c>
      <c r="O53" s="16">
        <v>5</v>
      </c>
      <c r="P53" s="16">
        <v>0</v>
      </c>
      <c r="Q53" s="16">
        <f t="shared" si="2"/>
        <v>1</v>
      </c>
    </row>
    <row r="54" spans="1:17" x14ac:dyDescent="0.25">
      <c r="A54" s="3">
        <v>45422</v>
      </c>
      <c r="B54" s="2" t="s">
        <v>32</v>
      </c>
      <c r="C54" s="4">
        <v>2</v>
      </c>
      <c r="D54" s="5" t="s">
        <v>59</v>
      </c>
      <c r="E54" s="4">
        <v>3</v>
      </c>
      <c r="F54" s="4" t="s">
        <v>11</v>
      </c>
      <c r="G54" s="4" t="s">
        <v>3</v>
      </c>
      <c r="H54" s="4"/>
      <c r="I54" s="4"/>
      <c r="J54" s="2" t="s">
        <v>11</v>
      </c>
      <c r="K54" s="2" t="s">
        <v>3</v>
      </c>
      <c r="L54" s="2" t="s">
        <v>11</v>
      </c>
      <c r="M54" s="3">
        <v>45422</v>
      </c>
      <c r="N54" s="2"/>
      <c r="O54" s="2"/>
      <c r="P54" s="2"/>
      <c r="Q54" s="27">
        <f t="shared" si="2"/>
        <v>0</v>
      </c>
    </row>
    <row r="55" spans="1:17" x14ac:dyDescent="0.25">
      <c r="A55" s="15">
        <v>45422</v>
      </c>
      <c r="B55" s="16" t="s">
        <v>33</v>
      </c>
      <c r="C55" s="17">
        <v>2</v>
      </c>
      <c r="D55" s="23" t="s">
        <v>64</v>
      </c>
      <c r="E55" s="17">
        <v>2</v>
      </c>
      <c r="F55" s="17" t="s">
        <v>17</v>
      </c>
      <c r="G55" s="17" t="s">
        <v>21</v>
      </c>
      <c r="H55" s="17"/>
      <c r="I55" s="17"/>
      <c r="J55" s="16" t="s">
        <v>21</v>
      </c>
      <c r="K55" s="16" t="s">
        <v>17</v>
      </c>
      <c r="L55" s="16" t="s">
        <v>21</v>
      </c>
      <c r="M55" s="15">
        <v>45422</v>
      </c>
      <c r="N55" s="16"/>
      <c r="O55" s="16"/>
      <c r="P55" s="16"/>
      <c r="Q55" s="16">
        <f t="shared" si="2"/>
        <v>0</v>
      </c>
    </row>
    <row r="56" spans="1:17" x14ac:dyDescent="0.25">
      <c r="A56" s="3">
        <v>45423</v>
      </c>
      <c r="B56" s="2" t="s">
        <v>32</v>
      </c>
      <c r="C56" s="4">
        <v>2</v>
      </c>
      <c r="D56" s="5" t="s">
        <v>58</v>
      </c>
      <c r="E56" s="4">
        <v>4</v>
      </c>
      <c r="F56" s="4" t="s">
        <v>13</v>
      </c>
      <c r="G56" s="4" t="s">
        <v>1</v>
      </c>
      <c r="H56" s="4"/>
      <c r="I56" s="4"/>
      <c r="J56" s="2" t="s">
        <v>13</v>
      </c>
      <c r="K56" s="2" t="s">
        <v>1</v>
      </c>
      <c r="L56" s="28" t="s">
        <v>1</v>
      </c>
      <c r="M56" s="3">
        <v>45422</v>
      </c>
      <c r="N56" s="2"/>
      <c r="O56" s="2"/>
      <c r="P56" s="2"/>
      <c r="Q56" s="2">
        <f t="shared" si="2"/>
        <v>0</v>
      </c>
    </row>
    <row r="57" spans="1:17" x14ac:dyDescent="0.25">
      <c r="A57" s="15">
        <v>45423</v>
      </c>
      <c r="B57" s="16" t="s">
        <v>33</v>
      </c>
      <c r="C57" s="17">
        <v>2</v>
      </c>
      <c r="D57" s="23" t="s">
        <v>60</v>
      </c>
      <c r="E57" s="17">
        <v>3</v>
      </c>
      <c r="F57" s="17" t="s">
        <v>19</v>
      </c>
      <c r="G57" s="17" t="s">
        <v>14</v>
      </c>
      <c r="H57" s="17"/>
      <c r="I57" s="17"/>
      <c r="J57" s="16" t="s">
        <v>19</v>
      </c>
      <c r="K57" s="16" t="s">
        <v>14</v>
      </c>
      <c r="L57" s="16" t="s">
        <v>14</v>
      </c>
      <c r="M57" s="15">
        <v>45422</v>
      </c>
      <c r="N57" s="16"/>
      <c r="O57" s="16"/>
      <c r="P57" s="16"/>
      <c r="Q57" s="16">
        <f t="shared" si="2"/>
        <v>0</v>
      </c>
    </row>
    <row r="58" spans="1:17" x14ac:dyDescent="0.25">
      <c r="A58" s="3">
        <v>45424</v>
      </c>
      <c r="B58" s="2" t="s">
        <v>32</v>
      </c>
      <c r="C58" s="4">
        <v>2</v>
      </c>
      <c r="D58" s="5" t="s">
        <v>59</v>
      </c>
      <c r="E58" s="4">
        <v>4</v>
      </c>
      <c r="F58" s="4" t="s">
        <v>11</v>
      </c>
      <c r="G58" s="4" t="s">
        <v>3</v>
      </c>
      <c r="H58" s="4"/>
      <c r="I58" s="4"/>
      <c r="J58" s="2" t="s">
        <v>11</v>
      </c>
      <c r="K58" s="2" t="s">
        <v>3</v>
      </c>
      <c r="L58" s="28"/>
      <c r="M58" s="2"/>
      <c r="N58" s="2"/>
      <c r="O58" s="2"/>
      <c r="P58" s="2"/>
      <c r="Q58" s="2">
        <f t="shared" si="2"/>
        <v>0</v>
      </c>
    </row>
    <row r="59" spans="1:17" x14ac:dyDescent="0.25">
      <c r="A59" s="15">
        <v>45424</v>
      </c>
      <c r="B59" s="16" t="s">
        <v>33</v>
      </c>
      <c r="C59" s="17">
        <v>2</v>
      </c>
      <c r="D59" s="23" t="s">
        <v>64</v>
      </c>
      <c r="E59" s="17">
        <v>3</v>
      </c>
      <c r="F59" s="17" t="s">
        <v>17</v>
      </c>
      <c r="G59" s="17" t="s">
        <v>21</v>
      </c>
      <c r="H59" s="17"/>
      <c r="I59" s="17"/>
      <c r="J59" s="16" t="s">
        <v>17</v>
      </c>
      <c r="K59" s="16" t="s">
        <v>21</v>
      </c>
      <c r="L59" s="16"/>
      <c r="M59" s="16"/>
      <c r="N59" s="16"/>
      <c r="O59" s="16"/>
      <c r="P59" s="16"/>
      <c r="Q59" s="16">
        <f t="shared" si="2"/>
        <v>0</v>
      </c>
    </row>
    <row r="60" spans="1:17" x14ac:dyDescent="0.25">
      <c r="A60" s="3">
        <v>45425</v>
      </c>
      <c r="B60" s="2" t="s">
        <v>32</v>
      </c>
      <c r="C60" s="4">
        <v>2</v>
      </c>
      <c r="D60" s="5" t="s">
        <v>58</v>
      </c>
      <c r="E60" s="4">
        <v>5</v>
      </c>
      <c r="F60" s="4" t="s">
        <v>13</v>
      </c>
      <c r="G60" s="4" t="s">
        <v>1</v>
      </c>
      <c r="H60" s="4"/>
      <c r="I60" s="4"/>
      <c r="J60" s="2" t="s">
        <v>1</v>
      </c>
      <c r="K60" s="2" t="s">
        <v>13</v>
      </c>
      <c r="L60" s="28"/>
      <c r="M60" s="2"/>
      <c r="N60" s="2"/>
      <c r="O60" s="2"/>
      <c r="P60" s="2"/>
      <c r="Q60" s="2">
        <f t="shared" si="2"/>
        <v>0</v>
      </c>
    </row>
    <row r="61" spans="1:17" x14ac:dyDescent="0.25">
      <c r="A61" s="15">
        <v>45425</v>
      </c>
      <c r="B61" s="16" t="s">
        <v>33</v>
      </c>
      <c r="C61" s="17">
        <v>2</v>
      </c>
      <c r="D61" s="23" t="s">
        <v>60</v>
      </c>
      <c r="E61" s="17">
        <v>4</v>
      </c>
      <c r="F61" s="17" t="s">
        <v>19</v>
      </c>
      <c r="G61" s="17" t="s">
        <v>14</v>
      </c>
      <c r="H61" s="17"/>
      <c r="I61" s="17"/>
      <c r="J61" s="16" t="s">
        <v>19</v>
      </c>
      <c r="K61" s="16" t="s">
        <v>14</v>
      </c>
      <c r="L61" s="16"/>
      <c r="M61" s="16"/>
      <c r="N61" s="16"/>
      <c r="O61" s="16"/>
      <c r="P61" s="16"/>
      <c r="Q61" s="16">
        <f t="shared" si="2"/>
        <v>0</v>
      </c>
    </row>
    <row r="62" spans="1:17" x14ac:dyDescent="0.25">
      <c r="A62" s="3">
        <v>45426</v>
      </c>
      <c r="B62" s="2" t="s">
        <v>32</v>
      </c>
      <c r="C62" s="4">
        <v>2</v>
      </c>
      <c r="D62" s="5" t="s">
        <v>59</v>
      </c>
      <c r="E62" s="4">
        <v>5</v>
      </c>
      <c r="F62" s="4" t="s">
        <v>11</v>
      </c>
      <c r="G62" s="4" t="s">
        <v>3</v>
      </c>
      <c r="H62" s="4"/>
      <c r="I62" s="4"/>
      <c r="J62" s="2" t="s">
        <v>11</v>
      </c>
      <c r="K62" s="2" t="s">
        <v>3</v>
      </c>
      <c r="L62" s="28"/>
      <c r="M62" s="2"/>
      <c r="N62" s="2"/>
      <c r="O62" s="2"/>
      <c r="P62" s="2"/>
      <c r="Q62" s="2">
        <f t="shared" si="2"/>
        <v>0</v>
      </c>
    </row>
    <row r="63" spans="1:17" x14ac:dyDescent="0.25">
      <c r="A63" s="15">
        <v>45426</v>
      </c>
      <c r="B63" s="16" t="s">
        <v>33</v>
      </c>
      <c r="C63" s="17">
        <v>2</v>
      </c>
      <c r="D63" s="23" t="s">
        <v>64</v>
      </c>
      <c r="E63" s="17">
        <v>4</v>
      </c>
      <c r="F63" s="17" t="s">
        <v>17</v>
      </c>
      <c r="G63" s="17" t="s">
        <v>21</v>
      </c>
      <c r="H63" s="17"/>
      <c r="I63" s="17"/>
      <c r="J63" s="16" t="s">
        <v>21</v>
      </c>
      <c r="K63" s="16" t="s">
        <v>17</v>
      </c>
      <c r="L63" s="16"/>
      <c r="M63" s="16"/>
      <c r="N63" s="16"/>
      <c r="O63" s="16"/>
      <c r="P63" s="16"/>
      <c r="Q63" s="16">
        <f t="shared" si="2"/>
        <v>0</v>
      </c>
    </row>
    <row r="64" spans="1:17" x14ac:dyDescent="0.25">
      <c r="A64" s="2"/>
      <c r="F64" s="4"/>
      <c r="G64" s="4"/>
      <c r="H64" s="4"/>
      <c r="I64" s="4"/>
      <c r="J64" s="2"/>
      <c r="K64" s="2"/>
      <c r="L64" s="2"/>
      <c r="M64" s="2"/>
      <c r="N64" s="2"/>
      <c r="O64" s="2"/>
      <c r="P64" s="2"/>
      <c r="Q64" s="2"/>
    </row>
    <row r="65" spans="1:17" x14ac:dyDescent="0.25">
      <c r="A65" s="2"/>
      <c r="F65" s="4"/>
      <c r="G65" s="4"/>
      <c r="H65" s="4"/>
      <c r="I65" s="4"/>
      <c r="J65" s="2"/>
      <c r="K65" s="2"/>
      <c r="L65" s="2"/>
      <c r="M65" s="2"/>
      <c r="N65" s="2"/>
      <c r="O65" s="2"/>
      <c r="P65" s="2"/>
      <c r="Q65" s="2"/>
    </row>
    <row r="66" spans="1:17" x14ac:dyDescent="0.25">
      <c r="A66" s="2"/>
      <c r="F66" s="4"/>
      <c r="G66" s="4"/>
      <c r="H66" s="4"/>
      <c r="I66" s="4"/>
      <c r="J66" s="2" t="s">
        <v>65</v>
      </c>
      <c r="K66" s="2"/>
      <c r="L66" s="2"/>
      <c r="M66" s="2"/>
      <c r="N66" s="2"/>
      <c r="O66" s="2"/>
      <c r="P66" s="2"/>
      <c r="Q66" s="2"/>
    </row>
    <row r="67" spans="1:17" x14ac:dyDescent="0.25">
      <c r="A67" s="2"/>
      <c r="F67" s="4"/>
      <c r="G67" s="4"/>
      <c r="H67" s="4"/>
      <c r="I67" s="4"/>
      <c r="J67" s="2"/>
      <c r="K67" s="2"/>
      <c r="L67" s="2"/>
      <c r="M67" s="2"/>
      <c r="N67" s="2"/>
      <c r="O67" s="2"/>
      <c r="P67" s="2"/>
      <c r="Q67" s="2"/>
    </row>
    <row r="68" spans="1:17" x14ac:dyDescent="0.25">
      <c r="A68" s="2"/>
      <c r="F68" s="4"/>
      <c r="G68" s="4"/>
      <c r="H68" s="4"/>
      <c r="I68" s="4"/>
      <c r="J68" s="2"/>
      <c r="K68" s="2"/>
      <c r="L68" s="2"/>
      <c r="M68" s="2"/>
      <c r="N68" s="2"/>
      <c r="O68" s="2"/>
      <c r="P68" s="2"/>
      <c r="Q68" s="2"/>
    </row>
    <row r="69" spans="1:17" x14ac:dyDescent="0.25">
      <c r="A69" s="2"/>
      <c r="F69" s="4"/>
      <c r="G69" s="4"/>
      <c r="H69" s="4"/>
      <c r="I69" s="4"/>
      <c r="J69" s="2"/>
      <c r="K69" s="2"/>
      <c r="L69" s="2"/>
      <c r="M69" s="2"/>
      <c r="N69" s="2"/>
      <c r="O69" s="2"/>
      <c r="P69" s="2"/>
      <c r="Q69" s="2"/>
    </row>
    <row r="70" spans="1:17" x14ac:dyDescent="0.25">
      <c r="A70" s="2"/>
      <c r="F70" s="4"/>
      <c r="G70" s="4"/>
      <c r="H70" s="4"/>
      <c r="I70" s="4"/>
      <c r="J70" s="2"/>
      <c r="K70" s="2"/>
      <c r="L70" s="2"/>
      <c r="M70" s="2"/>
      <c r="N70" s="2"/>
      <c r="O70" s="2"/>
      <c r="P70" s="2"/>
      <c r="Q70" s="2"/>
    </row>
    <row r="71" spans="1:17" x14ac:dyDescent="0.25">
      <c r="A71" s="2"/>
      <c r="F71" s="4"/>
      <c r="G71" s="4"/>
      <c r="H71" s="4"/>
      <c r="I71" s="4"/>
      <c r="J71" s="2"/>
      <c r="K71" s="2"/>
      <c r="L71" s="2"/>
      <c r="M71" s="2"/>
      <c r="N71" s="2"/>
      <c r="O71" s="2"/>
      <c r="P71" s="2"/>
      <c r="Q71" s="2"/>
    </row>
    <row r="72" spans="1:17" x14ac:dyDescent="0.25">
      <c r="A72" s="2"/>
      <c r="F72" s="4"/>
      <c r="G72" s="4"/>
      <c r="H72" s="4"/>
      <c r="I72" s="4"/>
      <c r="J72" s="2"/>
      <c r="K72" s="2"/>
      <c r="L72" s="2"/>
      <c r="M72" s="2"/>
      <c r="N72" s="2"/>
      <c r="O72" s="2"/>
      <c r="P72" s="2"/>
      <c r="Q72" s="2"/>
    </row>
    <row r="73" spans="1:17" x14ac:dyDescent="0.25">
      <c r="A73" s="2"/>
      <c r="F73" s="4"/>
      <c r="G73" s="4"/>
      <c r="H73" s="4"/>
      <c r="I73" s="4"/>
      <c r="J73" s="2"/>
      <c r="K73" s="2"/>
      <c r="L73" s="2"/>
      <c r="M73" s="2"/>
      <c r="N73" s="2"/>
      <c r="O73" s="2"/>
      <c r="P73" s="2"/>
      <c r="Q73" s="2"/>
    </row>
    <row r="74" spans="1:17" x14ac:dyDescent="0.25">
      <c r="A74" s="2"/>
      <c r="F74" s="4"/>
      <c r="G74" s="4"/>
      <c r="H74" s="4"/>
      <c r="I74" s="4"/>
      <c r="J74" s="2"/>
      <c r="K74" s="2"/>
      <c r="L74" s="2"/>
      <c r="M74" s="2"/>
      <c r="N74" s="2"/>
      <c r="O74" s="2"/>
      <c r="P74" s="2"/>
      <c r="Q74" s="2"/>
    </row>
    <row r="75" spans="1:17" x14ac:dyDescent="0.25">
      <c r="A75" s="2"/>
      <c r="F75" s="4"/>
      <c r="G75" s="4"/>
      <c r="H75" s="4"/>
      <c r="I75" s="4"/>
      <c r="J75" s="2"/>
      <c r="K75" s="2"/>
      <c r="L75" s="2"/>
      <c r="M75" s="2"/>
      <c r="N75" s="2"/>
      <c r="O75" s="2"/>
      <c r="P75" s="2"/>
      <c r="Q75" s="2"/>
    </row>
    <row r="76" spans="1:17" x14ac:dyDescent="0.25">
      <c r="A76" s="2"/>
      <c r="F76" s="4"/>
      <c r="G76" s="4"/>
      <c r="H76" s="4"/>
      <c r="I76" s="4"/>
      <c r="J76" s="2"/>
      <c r="K76" s="2"/>
      <c r="L76" s="2"/>
      <c r="M76" s="2"/>
      <c r="N76" s="2"/>
      <c r="O76" s="2"/>
      <c r="P76" s="2"/>
      <c r="Q76" s="2"/>
    </row>
    <row r="77" spans="1:17" x14ac:dyDescent="0.25">
      <c r="A77" s="2"/>
      <c r="F77" s="4"/>
      <c r="G77" s="4"/>
      <c r="H77" s="4"/>
      <c r="I77" s="4"/>
      <c r="J77" s="2"/>
      <c r="K77" s="2"/>
      <c r="L77" s="2"/>
      <c r="M77" s="2"/>
      <c r="N77" s="2"/>
      <c r="O77" s="2"/>
      <c r="P77" s="2"/>
      <c r="Q77" s="2"/>
    </row>
    <row r="78" spans="1:17" x14ac:dyDescent="0.25">
      <c r="A78" s="2"/>
      <c r="F78" s="4"/>
      <c r="G78" s="4"/>
      <c r="H78" s="4"/>
      <c r="I78" s="4"/>
      <c r="J78" s="2"/>
      <c r="K78" s="2"/>
      <c r="L78" s="2"/>
      <c r="M78" s="2"/>
      <c r="N78" s="2"/>
      <c r="O78" s="2"/>
      <c r="P78" s="2"/>
      <c r="Q78" s="2"/>
    </row>
    <row r="79" spans="1:17" x14ac:dyDescent="0.25">
      <c r="A79" s="2"/>
      <c r="F79" s="4"/>
      <c r="G79" s="4"/>
      <c r="H79" s="4"/>
      <c r="I79" s="4"/>
      <c r="J79" s="2"/>
      <c r="K79" s="2"/>
      <c r="L79" s="2"/>
      <c r="M79" s="2"/>
      <c r="N79" s="2"/>
      <c r="O79" s="2"/>
      <c r="P79" s="2"/>
      <c r="Q79" s="2"/>
    </row>
    <row r="80" spans="1:17" x14ac:dyDescent="0.25">
      <c r="A80" s="2"/>
      <c r="F80" s="4"/>
      <c r="G80" s="4"/>
      <c r="H80" s="4"/>
      <c r="I80" s="4"/>
      <c r="J80" s="2"/>
      <c r="K80" s="2"/>
      <c r="L80" s="2"/>
      <c r="M80" s="2"/>
      <c r="N80" s="2"/>
      <c r="O80" s="2"/>
      <c r="P80" s="2"/>
      <c r="Q80" s="2"/>
    </row>
  </sheetData>
  <conditionalFormatting sqref="A1:XFD1048576">
    <cfRule type="cellIs" dxfId="31" priority="4" operator="equal">
      <formula>"LAK"</formula>
    </cfRule>
    <cfRule type="cellIs" dxfId="30" priority="5" operator="equal">
      <formula>"EDM"</formula>
    </cfRule>
    <cfRule type="cellIs" dxfId="29" priority="6" operator="equal">
      <formula>"DAL"</formula>
    </cfRule>
    <cfRule type="cellIs" dxfId="28" priority="7" operator="equal">
      <formula>"NSH"</formula>
    </cfRule>
    <cfRule type="cellIs" dxfId="27" priority="8" operator="equal">
      <formula>"VAN"</formula>
    </cfRule>
    <cfRule type="cellIs" dxfId="26" priority="9" operator="equal">
      <formula>"COL"</formula>
    </cfRule>
    <cfRule type="cellIs" dxfId="25" priority="10" operator="equal">
      <formula>"WPG"</formula>
    </cfRule>
    <cfRule type="cellIs" dxfId="24" priority="11" operator="equal">
      <formula>"VGK"</formula>
    </cfRule>
    <cfRule type="cellIs" dxfId="23" priority="12" operator="equal">
      <formula>"WSH"</formula>
    </cfRule>
    <cfRule type="cellIs" dxfId="22" priority="13" operator="equal">
      <formula>"NYR"</formula>
    </cfRule>
    <cfRule type="cellIs" dxfId="21" priority="14" operator="equal">
      <formula>"TBL"</formula>
    </cfRule>
    <cfRule type="cellIs" dxfId="20" priority="15" operator="equal">
      <formula>"BOS"</formula>
    </cfRule>
    <cfRule type="cellIs" dxfId="19" priority="16" operator="equal">
      <formula>"TOR"</formula>
    </cfRule>
    <cfRule type="cellIs" dxfId="18" priority="17" operator="equal">
      <formula>"NYI"</formula>
    </cfRule>
    <cfRule type="cellIs" dxfId="17" priority="18" operator="equal">
      <formula>"CAR"</formula>
    </cfRule>
    <cfRule type="cellIs" dxfId="16" priority="19" operator="equal">
      <formula>"FLA"</formula>
    </cfRule>
  </conditionalFormatting>
  <conditionalFormatting sqref="H55:H57 H1:I32 H34:I54">
    <cfRule type="colorScale" priority="22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H33:I33">
    <cfRule type="colorScale" priority="20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H62:I62 H63">
    <cfRule type="colorScale" priority="2">
      <colorScale>
        <cfvo type="formula" val="0"/>
        <cfvo type="formula" val="2"/>
        <cfvo type="formula" val="4"/>
        <color rgb="FFF8696B"/>
        <color rgb="FFFFEB84"/>
        <color rgb="FF63BE7B"/>
      </colorScale>
    </cfRule>
    <cfRule type="colorScale" priority="3">
      <colorScale>
        <cfvo type="formula" val="0"/>
        <cfvo type="formula" val="2"/>
        <cfvo type="formula" val="4"/>
        <color rgb="FFF8696B"/>
        <color rgb="FFFFEB84"/>
        <color rgb="FF63BE7B"/>
      </colorScale>
    </cfRule>
  </conditionalFormatting>
  <conditionalFormatting sqref="Q1:Q1048576">
    <cfRule type="colorScale" priority="23">
      <colorScale>
        <cfvo type="min"/>
        <cfvo type="max"/>
        <color rgb="FFFF3300"/>
        <color theme="9"/>
      </colorScale>
    </cfRule>
  </conditionalFormatting>
  <conditionalFormatting sqref="AD3:AD17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Avery Briggs</dc:creator>
  <cp:lastModifiedBy>Avery Briggs</cp:lastModifiedBy>
  <dcterms:created xsi:type="dcterms:W3CDTF">2024-04-21T19:10:08Z</dcterms:created>
  <dcterms:modified xsi:type="dcterms:W3CDTF">2024-05-10T19:34:08Z</dcterms:modified>
</cp:coreProperties>
</file>